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<sst xmlns="http://schemas.openxmlformats.org/spreadsheetml/2006/main" count="346" uniqueCount="332">
  <si>
    <t>Наименование кода</t>
  </si>
  <si>
    <t>Мин</t>
  </si>
  <si>
    <t>ЦСР</t>
  </si>
  <si>
    <t>Сумма</t>
  </si>
  <si>
    <t>2015год</t>
  </si>
  <si>
    <t>2016год</t>
  </si>
  <si>
    <t>2017год</t>
  </si>
  <si>
    <t xml:space="preserve">(тыс. рублей) </t>
  </si>
  <si>
    <t>0100000</t>
  </si>
  <si>
    <t xml:space="preserve">Глава МО "Зеленоградский район" </t>
  </si>
  <si>
    <t>0100001</t>
  </si>
  <si>
    <t xml:space="preserve">Расходы на  обеспечение функций муниципальных органов </t>
  </si>
  <si>
    <t>0100002</t>
  </si>
  <si>
    <t>0100003</t>
  </si>
  <si>
    <t xml:space="preserve">Расходы на обеспечение деятельности  (оказание услуг) муниципальных учреждений  по обеспечению  хозяйственного обслуживания </t>
  </si>
  <si>
    <t xml:space="preserve">Муниципальная программа  МО  "Эффективное  муниципальное  управление" </t>
  </si>
  <si>
    <t>Муниципальная программа МО "Развитие образования в муниципальном образовании Зеленоградский район"</t>
  </si>
  <si>
    <t>0200000</t>
  </si>
  <si>
    <t xml:space="preserve">Расходы на обеспечение деятельности  детских дошкольных образовательных учреждений </t>
  </si>
  <si>
    <t>0210001</t>
  </si>
  <si>
    <t>0220002</t>
  </si>
  <si>
    <t>Расходы на обеспечение деятельности  образовательных учреждений</t>
  </si>
  <si>
    <t>0230003</t>
  </si>
  <si>
    <t>Расходы на обеспечение деятельности учреждений по  внешкольной работе с детьми</t>
  </si>
  <si>
    <t>Муниципальная программа  МО "Социальная поддержка населения"</t>
  </si>
  <si>
    <t>0300000</t>
  </si>
  <si>
    <t>Осуществление полномочий Калининградской области  по обеспечению деятельности  комиссии по делам несовершеннолетних  и защите их прав</t>
  </si>
  <si>
    <t>0310002</t>
  </si>
  <si>
    <t>Подпрограмма " Совершенствование мер  социальной поддержки  отдельных категороия граждан"</t>
  </si>
  <si>
    <t>0310000</t>
  </si>
  <si>
    <t>0310001</t>
  </si>
  <si>
    <t>0320000</t>
  </si>
  <si>
    <t xml:space="preserve">Подпрограмма " Совершенствование мер  социальной поддержки  семей с детьми" </t>
  </si>
  <si>
    <t xml:space="preserve">Обеспечение  питания  учащихся из  малообеспеченных семей в муниципальных общеобразовательных учреждениях </t>
  </si>
  <si>
    <t>0330000</t>
  </si>
  <si>
    <t>0330001</t>
  </si>
  <si>
    <t>0330002</t>
  </si>
  <si>
    <t>Предоставление муниципальных услуг по обеспечению  дополнительным питанием  тубинфицированных детей  и детей больных туберкулезом  в соотвестиии с постановлением администарции МО "Зеленограсдкий район" от 13.02.2008г. №126</t>
  </si>
  <si>
    <t>Предоставление стационарных услуг  коек сестренского ухода в соответствии с постановлением администарции МО "Зеленоградский район" от 12.03.2008г. №300</t>
  </si>
  <si>
    <t>Предоставление ежемесячных выплат почетным гражданинам  муниципального образования "Зеленоградский район"  в соответствии решением районного Совета депутатов от 30.01.2004г. №304</t>
  </si>
  <si>
    <t>0310003</t>
  </si>
  <si>
    <t xml:space="preserve">Подпрограмма "Развитие  детского отдыха в Зеленоградском районе,  создание в детских оздоровительных  лагерях условий для отдыха детей всех групп здаровья" </t>
  </si>
  <si>
    <t>0340000</t>
  </si>
  <si>
    <t>Организация оздоровительного отдыха оздоровления и занятости детей  в Зеленоградском районе</t>
  </si>
  <si>
    <t>0340001</t>
  </si>
  <si>
    <t>Организация  и проведение общественных работ  в Зеленоградском районе"</t>
  </si>
  <si>
    <t>0340002</t>
  </si>
  <si>
    <t>Подпрограмма "Доступная среда"</t>
  </si>
  <si>
    <t>Адоптация  учреждений   обслуживающих население  доступности для инвалидов.</t>
  </si>
  <si>
    <t>0350000</t>
  </si>
  <si>
    <t>0350001</t>
  </si>
  <si>
    <t>Муниципальная программа "Развитие  культуры"</t>
  </si>
  <si>
    <t>0400000</t>
  </si>
  <si>
    <t>Комплектование книжных фондов муниципальных библиотек</t>
  </si>
  <si>
    <t>0400001</t>
  </si>
  <si>
    <t>Расходы на  обеспечение деятельности (оказание услуг)  библиотек</t>
  </si>
  <si>
    <t>0400002</t>
  </si>
  <si>
    <t>Подпрограмма "Мероприятия в сфере образования"</t>
  </si>
  <si>
    <t xml:space="preserve">Расходы на развитие  массовой физической культуры и спорта </t>
  </si>
  <si>
    <t>0240000</t>
  </si>
  <si>
    <t>0240001</t>
  </si>
  <si>
    <t>0230000</t>
  </si>
  <si>
    <t>0220000</t>
  </si>
  <si>
    <t>0210000</t>
  </si>
  <si>
    <t>0500000</t>
  </si>
  <si>
    <t xml:space="preserve">Подпрограмма "Жилище" </t>
  </si>
  <si>
    <t>0510001</t>
  </si>
  <si>
    <t>0510000</t>
  </si>
  <si>
    <t>Подпрограмма "Проведение  капитального ремонта  многоквартирных домов"</t>
  </si>
  <si>
    <t>0520000</t>
  </si>
  <si>
    <t>Проведение капитального ремонта многоквартирных домов"</t>
  </si>
  <si>
    <t>0520001</t>
  </si>
  <si>
    <t xml:space="preserve">Муниципальная програмам "Социально-экономическое развитие  МО "Зеленоградский район" </t>
  </si>
  <si>
    <t>0600000</t>
  </si>
  <si>
    <t xml:space="preserve">Муниципальная програмам "Развитие гражданского общества" </t>
  </si>
  <si>
    <t>0700000</t>
  </si>
  <si>
    <t>Муниципальная програмам "Эффективнык финансы"</t>
  </si>
  <si>
    <t>0800000</t>
  </si>
  <si>
    <t>0800001</t>
  </si>
  <si>
    <t>Сопровождение и  модернизация  програмных комплексов автоматизации бюджетного процесса</t>
  </si>
  <si>
    <t>0800002</t>
  </si>
  <si>
    <t xml:space="preserve">Подпрограмма "Межбюджетные отношения" </t>
  </si>
  <si>
    <t>0810000</t>
  </si>
  <si>
    <t>Дотации на выравнивание  бюджетной обеспеченности  поселений (ФФПП)</t>
  </si>
  <si>
    <t>Подпрограмма "Развитие дошкольного образования"</t>
  </si>
  <si>
    <t>Подпрограмма "Развитие общего образования"</t>
  </si>
  <si>
    <t>Подпрограмма "Мероприятия в сфере культуры"</t>
  </si>
  <si>
    <t>0410000</t>
  </si>
  <si>
    <t>0410001</t>
  </si>
  <si>
    <t>0410002</t>
  </si>
  <si>
    <t>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</t>
  </si>
  <si>
    <t>0217062</t>
  </si>
  <si>
    <t>0227062</t>
  </si>
  <si>
    <t>Обеспечение обслуживание муниципального долга</t>
  </si>
  <si>
    <t>0800003</t>
  </si>
  <si>
    <t>0810001</t>
  </si>
  <si>
    <t>Непрограмные направление расходов</t>
  </si>
  <si>
    <t>9900000</t>
  </si>
  <si>
    <t xml:space="preserve">Исполнение судебных актов  по обращению взыскания на средства районного бюджета </t>
  </si>
  <si>
    <t>9900001</t>
  </si>
  <si>
    <t>9900002</t>
  </si>
  <si>
    <t>Управление образвания администарции МО "Зеленограсдкий район"</t>
  </si>
  <si>
    <t>Комитет по финансам и бюджету администрации МО "Зеленоградский район"</t>
  </si>
  <si>
    <t>9900003</t>
  </si>
  <si>
    <t>Администарция МО "Зеленоградский район"</t>
  </si>
  <si>
    <t>Всего расходов</t>
  </si>
  <si>
    <t>0307067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</si>
  <si>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</si>
  <si>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Подпрограмма " Развитие системы социального обслуживания населения  и повышения качества  жизни  детей и граждан  старшего покаления"</t>
  </si>
  <si>
    <t>Дополнительные меры социальной поддержки  отдельных категорий граждан в праздничные  даты,  установленные установленые международным и российским законодательством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</si>
  <si>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</si>
  <si>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0337015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</si>
  <si>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патранатные семьи, а также выплата  вознаграждения приемным родителям и патронатным воспитателям</t>
  </si>
  <si>
    <t>0337061</t>
  </si>
  <si>
    <t>0337064</t>
  </si>
  <si>
    <t>0327071</t>
  </si>
  <si>
    <t>Обеспечение полномочий Калининградской области по социальному обслуживанию граждан пожилого возраста и инвалидов (КЦСОН)</t>
  </si>
  <si>
    <t>0337072</t>
  </si>
  <si>
    <t>Осуществление полномочий Калининграсдкой области по проведению отдыха детей,  находящихся в трудной жизненной ситуации</t>
  </si>
  <si>
    <t>0347012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</si>
  <si>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</si>
  <si>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0507073</t>
  </si>
  <si>
    <t xml:space="preserve">Осуществление первичного воинского учета  на территориях, где отсутствуют  военные </t>
  </si>
  <si>
    <t>Подпрограмма "Развитие сельского хозяйства"</t>
  </si>
  <si>
    <t>0610000</t>
  </si>
  <si>
    <t>Осуществление полномочий Калининградской области в сфере сельского хозяйства в части деятельности органов управления</t>
  </si>
  <si>
    <t>0607066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</si>
  <si>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</si>
  <si>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Осуществление переданных  полномочий Российской Федерации га государственную регистрацию актов гражданского состояния </t>
  </si>
  <si>
    <t>0705120</t>
  </si>
  <si>
    <t>0705930</t>
  </si>
  <si>
    <t xml:space="preserve">Районный Совет депутатов </t>
  </si>
  <si>
    <t xml:space="preserve">Председатель районного Совета </t>
  </si>
  <si>
    <t xml:space="preserve">Депутаты районного Совета </t>
  </si>
  <si>
    <t>0700001</t>
  </si>
  <si>
    <t>0700002</t>
  </si>
  <si>
    <t>0700003</t>
  </si>
  <si>
    <t xml:space="preserve">Управление сельского хозяйства и социально-экономического развития </t>
  </si>
  <si>
    <t>0200001</t>
  </si>
  <si>
    <t>Расходы на обеспечение деятельности  (оказание услуг) муниципальных учреждений  по обеспечению  хозяйственного обслуживания (ЕДДС)</t>
  </si>
  <si>
    <t>0100004</t>
  </si>
  <si>
    <t>Молодежная политика</t>
  </si>
  <si>
    <t>Расходы на проведение  внешкольных  мероприятий</t>
  </si>
  <si>
    <t>Осуществление отдельных полномочий Калининградской области на руководство в сфере социальной поддержки населения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</si>
  <si>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</si>
  <si>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 xml:space="preserve"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"Зеленоградского района" </t>
  </si>
  <si>
    <t>Профилактика безнадзорности и правонарушений несовершеннолетних, проведение комлексных мер противодействия  потреблению наркотических средств и их незаконному обороту</t>
  </si>
  <si>
    <t xml:space="preserve">Межевание земель для многодетных семей </t>
  </si>
  <si>
    <t>0600002</t>
  </si>
  <si>
    <t>0600003</t>
  </si>
  <si>
    <t>Оценка и межевание земельных участков, паспортизация, оценка и техническая инвентаризация  объектов недвижимости</t>
  </si>
  <si>
    <t>0600004</t>
  </si>
  <si>
    <t>Расходы на уплату членских взносов в Ассоциацию муниципальных образований Калининградской области</t>
  </si>
  <si>
    <t>0100005</t>
  </si>
  <si>
    <t>Проведение мелиорации</t>
  </si>
  <si>
    <t>0610001</t>
  </si>
  <si>
    <t>0610002</t>
  </si>
  <si>
    <t>Мероприятия по улучшению жилищных  условий граждан, проживающих в сельской местности, в том числе молодых семей  и молодых специалистов</t>
  </si>
  <si>
    <t>Введение в оборот  неиспользованных земель</t>
  </si>
  <si>
    <t>0610003</t>
  </si>
  <si>
    <t>Поддержка муниципальных газет</t>
  </si>
  <si>
    <t>Осуществление полномочий по организации транспортного обслуживания населения Зеленоградского района</t>
  </si>
  <si>
    <t>0600005</t>
  </si>
  <si>
    <t>Проведение муниципальных выборов</t>
  </si>
  <si>
    <t>0700004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</si>
  <si>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район"</t>
  </si>
  <si>
    <t>Проведение ремонта автомобильных дорог  общего пользования муниципального значения</t>
  </si>
  <si>
    <t>0500002</t>
  </si>
  <si>
    <t xml:space="preserve">Муниципальная программа "Развитие жилищно-коммунального хозяйства " </t>
  </si>
  <si>
    <t>Бюджетные инвестиции в объекты муниципальной собственности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</si>
  <si>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организациях</t>
  </si>
  <si>
    <t>Субсидирование  на возмещение части затрат  по уплате процентов  по привлеченным кредитам  на приобретение и строительство,  жилья</t>
  </si>
  <si>
    <t>Проведение социально значимых мероприятий в сфере культуры</t>
  </si>
  <si>
    <t>0320002</t>
  </si>
  <si>
    <t>0320003</t>
  </si>
  <si>
    <t>0320004</t>
  </si>
  <si>
    <t>Резервный фонд администрации МО "Зеленоградский район"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</si>
  <si>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 в отношении несовершеннолетних</t>
  </si>
  <si>
    <t>0605118</t>
  </si>
  <si>
    <t>Подпрограмма "Развитие дополнительного образования детей"</t>
  </si>
  <si>
    <t>Подпрограмма  "Основные направления поддержки малого и среднего  предпринимательства в  муниципальном образовании "Зеленоградский район"</t>
  </si>
  <si>
    <t>Мероприятия по поддержки малого и среднего предпринимательства</t>
  </si>
  <si>
    <t>0620000</t>
  </si>
  <si>
    <t>0620001</t>
  </si>
  <si>
    <t>Администрация МО "Зеленоградский район"</t>
  </si>
  <si>
    <t>Управление образвания администрации МО "Зеленоградский район"</t>
  </si>
  <si>
    <t>0600001</t>
  </si>
  <si>
    <t>Содержание  многофункционального центра  предоставление государственных и  муниципальных услуг</t>
  </si>
  <si>
    <t>к решению районного Совета депутатов</t>
  </si>
  <si>
    <t>"О бюджете  МО "Зеленоградский район" на 2015 год</t>
  </si>
  <si>
    <t>и на плановый период 2016-2017 годов"</t>
  </si>
  <si>
    <t xml:space="preserve">Распределение бюджетных ассигнований  районного бюджета по программам МО "Зеленоградский район" и непрограмным  направлениям  расходов районного бюджета  на 2015 год и плановый период 2016 и 2017 годов" </t>
  </si>
  <si>
    <t>Приложение №11</t>
  </si>
  <si>
    <t>99И0005</t>
  </si>
  <si>
    <t>Расходы на выполнение других обязательств муниципального  образования</t>
  </si>
  <si>
    <t>0100006</t>
  </si>
  <si>
    <t>Субвенции  бюджетам муниципальных образований на строительство  теплогенераторской на природном газе МАОУ СОШ по ул. Школьной д.1а в п. Грачевка Зеленоградского района</t>
  </si>
  <si>
    <t>0229394</t>
  </si>
  <si>
    <t>Субвенции  бюджетам муниципальных образований на  организацию бесплатной перевозки обучающихся  к муниципальным  общеобразоательным  организациям</t>
  </si>
  <si>
    <t>0227101</t>
  </si>
  <si>
    <t>Субвенции  бюджетам муниципальных образований на сохранение и развитие культуры подпрограмма " Лучшее  образовательное учреждения дополнительного образования детей в сфере культуры и искусства"</t>
  </si>
  <si>
    <t>0237109</t>
  </si>
  <si>
    <t>Субвенции  бюджетам муниципальных образований на модернизацию  автобусного парка для подвоза детей к школам</t>
  </si>
  <si>
    <t>0227128</t>
  </si>
  <si>
    <t>Строительство физкультурно-оздоровительного комплекса  в г. Зеленоградске  (Ф.Б.)</t>
  </si>
  <si>
    <t>0235099</t>
  </si>
  <si>
    <t>0307065</t>
  </si>
  <si>
    <t>Осуществление переданных полномочий Калининградской области  по содержанию детей под опекой  воспитывающихся в приемных  семьях и вознаграждение приемным родителям ( в части выплаты  приемной семье на содержание подопечных детей)</t>
  </si>
  <si>
    <t>0307161</t>
  </si>
  <si>
    <t>Осуществление переданных полномочий Калининградской области  по содержанию детей под опекой  воспитывающихся в приемных  семьях и вознаграждение приемным родителям ( в части выплаты   оплаты труды приемным  родителям) подопечных детей)</t>
  </si>
  <si>
    <t>0307261</t>
  </si>
  <si>
    <t>Осуществление переданных полномочий Калининградской области  по содержанию детей под опекой  воспитывающихся в приемных  семьях и вознаграждение приемным родителям ( в части выплаты   семьям опекунов на содержание подопечных детей)</t>
  </si>
  <si>
    <t>0307361</t>
  </si>
  <si>
    <t>Субсидии на предоставление молодым семьям  социальных выплат  на приобретение (строительство)  жилья в рамках  подпрограммы " Обеспечение жильем молодых семей ФЦП "Жилище"  (О.Б.)</t>
  </si>
  <si>
    <t>0307113</t>
  </si>
  <si>
    <t>Субсидии на предоставление молодым семьям  социальных выплат  на приобретение (строительство)  жилья в рамках  подпрограммы " Обеспечение жильем молодых семей ФЦП "Жилище"  (Ф.Б.)</t>
  </si>
  <si>
    <t>0305020</t>
  </si>
  <si>
    <t>Субвенции  бюджетам муниципальных образований на софинансирование расходных обязательств, связанных с реализацией  мероприятий по улучшению жилищных условий граждан, проживающих в сельской местности в том числе молодых семей  и молодых специалистов, в рамках ФЦП "Устойчивое развитие  сельских территорий на 2014-2017годы и на  период  до 2020 года" и государственной  программы  Калининградской области "Развитие  сельского хозяйства" (Ф.Б.)</t>
  </si>
  <si>
    <t>0305018</t>
  </si>
  <si>
    <t xml:space="preserve">Субвенции  бюджетам муниципальных образований на софинансирование расходных обязательств, связанных с реализацией  мероприятий по улучшению жилищных условий граждан, проживающих в сельской местности в том числе молодых семей  и молодых специалистов, в рамках ФЦП "Устойчивое развитие  сельских территорий на 2014-2017годы и на  период  до 2020 года" и государственной  программы  Калининградской области "Развитие  сельского хозяйства" </t>
  </si>
  <si>
    <t>0307129</t>
  </si>
  <si>
    <t>0347114</t>
  </si>
  <si>
    <t xml:space="preserve">Субвенции  бюджетам муниципальных образований на  обеспечение отдыха и оздоровления детей  в Калининградской области </t>
  </si>
  <si>
    <t xml:space="preserve">Проведение ремонтно-реставрационных работ, реставрационных работ на памятниках военной славы </t>
  </si>
  <si>
    <t>0400003</t>
  </si>
  <si>
    <t>Гранты на реализацию творческих проектов и инициатив, имеющий некомерческий инновационный характер</t>
  </si>
  <si>
    <t>0400004</t>
  </si>
  <si>
    <t>Субвенции  бюджетам муниципальных образований на проведение ремонтно-рестоврационных, востановительных и  противоаварийных работ на памятниках  военной славы России  и установка мемориальных знаков</t>
  </si>
  <si>
    <t>0407162</t>
  </si>
  <si>
    <t xml:space="preserve">Субвенции  бюджетам муниципальных образований на  проведение  капитального ремонта многоквартирных домов </t>
  </si>
  <si>
    <t>0507153</t>
  </si>
  <si>
    <t>Приобретение жилых помещений  детям-сиротам и детям, оставшимся без попечения  родителей, лицам из числа детей-сирот и детям оставшимся  без попечения родителей по решению суда</t>
  </si>
  <si>
    <t>0507898</t>
  </si>
  <si>
    <t>Проведение ремонтных работ коммунального хозяйства</t>
  </si>
  <si>
    <t>0500003</t>
  </si>
  <si>
    <t>0500004</t>
  </si>
  <si>
    <t>Разработка ПСД  по объекту "Распределительные газопроводы  низкого давления  и газопроводы-вводы  к жилым домам в п. Киевское, Широкополье, Луговское, Надеждено, Зеленоградского района</t>
  </si>
  <si>
    <t>Проведение работ по газификации поселений</t>
  </si>
  <si>
    <t>0500005</t>
  </si>
  <si>
    <t>Субвенции  бюджетам муниципальных образований на разработку проектной и рабочей документации по объекту "Распределительные газопроводы и газопроводы вводы к жилым домам, расположенным в п. Красноторовка, п. Охотное, п. Сараево, п. Клиновое, п. Филино, п. Орехово, п.Майское, п. Янтаровка., п. Прислово Зеленоградского района"</t>
  </si>
  <si>
    <t>05И9424</t>
  </si>
  <si>
    <t>Субвенции  бюджетам муниципальных образований на разработку проектной и рабочей документации по объекту "Газификация п. Кострово, п. Логвино Зеленоградского района"</t>
  </si>
  <si>
    <t>05И9084</t>
  </si>
  <si>
    <t>Субвенции  бюджетам муниципальных образований на разработку проектной и рабочей документации по объекту "Распределительные газопроводы низкого  давления и газопроводы вводы к жилым домам в п. Киевское, п. Широкополье, п. Луговское, п. Надеждено, п. Привольное, п. Новосельское., п. Иркутское  Зеленоградского района"</t>
  </si>
  <si>
    <t>05И9094</t>
  </si>
  <si>
    <t>Субвенции  бюджетам муниципальных образований на разработку проектной документации на  межпоселковый газопровод высокого давления от г. Калининграда к п. Переславское, п. Кумачево, п. Зеленый Гай Зеленоградского района"</t>
  </si>
  <si>
    <t>05И9564</t>
  </si>
  <si>
    <t>Субвенции  бюджетам муниципальных образований на  проведение  проектной и рабочей документации по объекту "Межпосклуовый газопровод от АГРС г. Зеленоградска к пос. Холмы, Безымянка, Надеждено-Луговское Зеленограсдкого района".</t>
  </si>
  <si>
    <t>05И9234</t>
  </si>
  <si>
    <t xml:space="preserve">Субвенции  бюджетам муниципальных образований на  разработку проектно-сметной документации по объекту " Реконструкция очистных сооружений в п. Рыбачий Зеленоградского района"  </t>
  </si>
  <si>
    <t>05И9264</t>
  </si>
  <si>
    <t>Межпоселковый газопровод  высокого давления к пос. Надеждено, Широкополье, Луговское, Новосельское, Иркутское, Киевское, Приволье Зеленоградского района</t>
  </si>
  <si>
    <t>0505099</t>
  </si>
  <si>
    <t>05И9183</t>
  </si>
  <si>
    <t>Межпоселковый гахопровод  высокого давления  к пос. Надеждено, п. Широкополье, п.Луговское, п.Новосельское, п. Иркутское, п. Киевское Зеленоградского района</t>
  </si>
  <si>
    <t>Разработка ПСД  по объекту "Межпоселковый газопровод  от АГРС г. Зеленогрдска к пос. Холмы, Безымянка, Нодеждено-Луговское Зеленоградского района"</t>
  </si>
  <si>
    <t xml:space="preserve">Благоустройство </t>
  </si>
  <si>
    <t>Проведение работ  по благоустройству</t>
  </si>
  <si>
    <t>0500006</t>
  </si>
  <si>
    <t xml:space="preserve">Подпрограмма " Развитие коммунального хозяйства" </t>
  </si>
  <si>
    <t>Субсидия на возмещение части процентной ставки  по краткосрочным кредитам (займам) на развитие растениводства, переработки и реализации растениводства (Ф.Б.)</t>
  </si>
  <si>
    <t xml:space="preserve">Субвенция бюджетам муницпальных образований на возмещение  части процентной ставки по инвестиционным кредитам (займам) на развитие растениводства </t>
  </si>
  <si>
    <t xml:space="preserve">Субсидия на возмещение части процентной ставки  по краткосрочным кредитам (займам) на развитие растениводства, переработки и реализации растениводства </t>
  </si>
  <si>
    <t>Субвенция на возмещение части процентной ставки  по инвестиционным кредитам (займам)  на развитие  растениводства, переработки и развитие  инфраструктуры и логистического обеспечения  рынков продукции   растениводства в рамках подпрограммы "Развитие подотрасли  растениводства, переработки и реализации продукции растениводства"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</si>
  <si>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>Субвенция на оказание несвязанной поддержки  сельскохозяйственным товаропроизводителям в области растениводства  в рамках подпрограммы "Развитие подотрасли  растениводства, переработки и реализации продукции растениводства"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</si>
  <si>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 xml:space="preserve">Субвенция на оказание несвязанной поддержки  сельскохозяйственным товаропроизводителям в области растениводства  в рамках подпрограммы "Развитие подотрасли  растениводства, переработки и реализации продукции растениводства"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</t>
  </si>
  <si>
    <t>Субвенция на поддержку племенного   животноводства,в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</si>
  <si>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 xml:space="preserve">Субвенция на поддержку племенного   животноводства,в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</t>
  </si>
  <si>
    <t>Субвенция на 1 киллограмм реализованного и (или) отгруженного  на собственную переработку молока в рамках 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</si>
  <si>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 xml:space="preserve">Субвенция на 1 киллограмм реализованного и (или) отгруженного  на собственную переработку молока в рамках 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</t>
  </si>
  <si>
    <t>Субвенция на возмещение части процентной ставки  по краткосрочным кредитам (займам)  на развитие  животноводства, переработки и реализации продукции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</si>
  <si>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 xml:space="preserve">Субвенция на возмещение части процентной ставки  по краткосрочным кредитам (займам)  на развитие  животноводства, переработки и реализации продукции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</t>
  </si>
  <si>
    <t>Субвенция на возмещение части процентной ставки  по инвестиционным кредитам (займам)  на развитие  животноводства, переработки и логистического обеспечения  рынков продукции 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</si>
  <si>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 xml:space="preserve">Субвенция на возмещение части процентной ставки  по инвестиционным кредитам (займам)  на развитие  животноводства, переработки и логистического обеспечения  рынков продукции 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</t>
  </si>
  <si>
    <t>Субсидия наподдержку  начинающих фермеров в рамках подпрограммы " Поддержка  малых форм 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годы"(Ф.Б.)</t>
  </si>
  <si>
    <t>Субсидия наподдержку  начинающих фермеров в рамках подпрограммы " Поддержка  малых форм 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</t>
  </si>
  <si>
    <t>Субсидия на возмещение части процентной ставки  по долгосрочным  кредитам, взятым малыми формами хозяйствования, в рамках подпрограммы "Поддержка малых форм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годы"(Ф.Б.)</t>
  </si>
  <si>
    <t>Субсидия на возмещение части процентной ставки  по долгосрочным  кредитам, взятым малыми формами хозяйствования, в рамках подпрограммы "Поддержка малых форм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</t>
  </si>
  <si>
    <t xml:space="preserve">Субвенция бюджетам муницпальных образований на предоставление компенсации части затрат на содержание коров  молочного направления в товарных хозяйствах </t>
  </si>
  <si>
    <t>Субвенция бюджетам муницпальных образований на предоставление возмещения части затрат на строительство, модернизацию и  техническое оснощение свиноводческих комплексов полного цикла и боен</t>
  </si>
  <si>
    <t xml:space="preserve">Субвенции бюджетам муниципальных образований на возмещение части затрат  сельскохозяйственным  товаропризводителям при  проведении  агрохимического  обследования сельскохозяйственных угодий </t>
  </si>
  <si>
    <t>Субвенции бюджетам муниципальных образований на возмещение части затрат  при приобретении машин и оборудования, используемых  в растениводстве</t>
  </si>
  <si>
    <t>Субвенции бюджетам муниципальных образований на возмещение части затрат  сельскохозяйственным организациям, крестьянско-фермерским хозяйствам и индивиндуальным предпринимателям, осуществляющих  производство сельскохозяйственной продуцкции  на приобретние оборудования , машин   и механизмов для  молочного скотоводства</t>
  </si>
  <si>
    <t>Субвенции бюджетам муниципальных образований на возмещение части затрат  сельскохозяйственным организациям, крестьянско-фермерским хозяйствам и индивиндуальным предпринимателям, осуществляющих  производство сельскохозяйственной продуцкции  на строительство для  молочного скотоводства</t>
  </si>
  <si>
    <t>Субвенции бюджетам муниципальных образований на возмещение части затрат  при определении посевных и сортовых  качеств семян</t>
  </si>
  <si>
    <t>Субвенции бюджетам муниципальных образований на возмещение части затрат  при вовлечении в обработку неиспользованной пашни</t>
  </si>
  <si>
    <t>Субвенции бюджетам муниципальных образований на проведение  мелиоративных, агрохимических и  культурутехнических мероприятий</t>
  </si>
  <si>
    <t>Субвенции бюджетам муниципальных образований на возмещение части затрат  сельскохозяйственных организаций, крестьянских (фермерских) хозяйств на строительство, реконструкцию и модернизацию  птицеводческих комплексов</t>
  </si>
  <si>
    <t>Субвенция бюджетам муниципальных образований в части возмещение части затрат на строительство овцеводческих и козоводческих ферм и приобретение племенного поголовья овец и коз</t>
  </si>
  <si>
    <t>0615038</t>
  </si>
  <si>
    <t>0607039</t>
  </si>
  <si>
    <t>0617038</t>
  </si>
  <si>
    <t>0605039</t>
  </si>
  <si>
    <t>0605041</t>
  </si>
  <si>
    <t>0617041</t>
  </si>
  <si>
    <t>0615042</t>
  </si>
  <si>
    <t>0617042</t>
  </si>
  <si>
    <t>0615043</t>
  </si>
  <si>
    <t>0617043</t>
  </si>
  <si>
    <t>0615047</t>
  </si>
  <si>
    <t>0617047</t>
  </si>
  <si>
    <t>0605048</t>
  </si>
  <si>
    <t>0617048</t>
  </si>
  <si>
    <t>0615053</t>
  </si>
  <si>
    <t>0617053</t>
  </si>
  <si>
    <t>0615055</t>
  </si>
  <si>
    <t>0617055</t>
  </si>
  <si>
    <t>0617078</t>
  </si>
  <si>
    <t>0617079</t>
  </si>
  <si>
    <t>0617082</t>
  </si>
  <si>
    <t>0607077</t>
  </si>
  <si>
    <t>0607075</t>
  </si>
  <si>
    <t>0607074</t>
  </si>
  <si>
    <t>0617083</t>
  </si>
  <si>
    <t>0617029</t>
  </si>
  <si>
    <t>0617028</t>
  </si>
  <si>
    <t>0617086</t>
  </si>
  <si>
    <t>0617068</t>
  </si>
  <si>
    <t>Субвенции  бюджетам муниципальных образований на содержание морских пляжей в границах  муниципальных образований</t>
  </si>
  <si>
    <t>0607138</t>
  </si>
  <si>
    <t xml:space="preserve"> Реализация муниципальных програмных мероприятий направленных на  повышение  эффективности  бюджетных расходов </t>
  </si>
  <si>
    <t>0805898</t>
  </si>
  <si>
    <t>к Решению районного Совета депутатов</t>
  </si>
  <si>
    <t xml:space="preserve">О внесении изменении и дополнений в решение </t>
  </si>
  <si>
    <t xml:space="preserve">районного Совета депутатов МО "Зеленоградский район" </t>
  </si>
  <si>
    <t>"О бюджете МО "Зеленоградский район" на 2015 год.</t>
  </si>
  <si>
    <t>и на плановый период 2016 и 2017 годов"</t>
  </si>
  <si>
    <t>" 24 " декабря 2014 г. № 274</t>
  </si>
  <si>
    <t xml:space="preserve">Содержание коммунального хозяйства </t>
  </si>
  <si>
    <t>0500001</t>
  </si>
  <si>
    <t>Приложение №4</t>
  </si>
  <si>
    <t>от   "30 " сентября 2015г. № 285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</si>
</sst>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49" fontId="2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49" fontId="1" fillId="5" borderId="10" xfId="0" applyNumberFormat="1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1"/>
  <sheetViews>
    <sheetView tabSelected="1" zoomScalePageLayoutView="0" workbookViewId="0" topLeftCell="A1">
      <selection activeCell="A8" sqref="A8:H8"/>
    </sheetView>
  </sheetViews>
  <sheetFormatPr defaultColWidth="9.140625" defaultRowHeight="12.75"/>
  <cols>
    <col min="1" max="1" width="41.28125" style="0" customWidth="1"/>
    <col min="2" max="2" width="7.421875" style="0" customWidth="1"/>
    <col min="3" max="3" width="9.00390625" style="1" customWidth="1"/>
    <col min="4" max="4" width="12.8515625" style="0" customWidth="1"/>
    <col min="5" max="5" width="12.140625" style="0" customWidth="1"/>
    <col min="6" max="6" width="11.57421875" style="0" customWidth="1"/>
    <col min="7" max="7" width="0.2890625" style="0" hidden="1" customWidth="1"/>
    <col min="8" max="8" width="8.8515625" style="0" hidden="1" customWidth="1"/>
    <col min="9" max="9" width="11.28125" style="0" customWidth="1"/>
  </cols>
  <sheetData>
    <row r="2" spans="1:8" ht="15.75">
      <c r="A2" s="3"/>
      <c r="B2" s="45"/>
      <c r="C2" s="46"/>
      <c r="D2" s="51" t="s">
        <v>330</v>
      </c>
      <c r="E2" s="51"/>
      <c r="F2" s="51"/>
      <c r="G2" s="51"/>
      <c r="H2" s="51"/>
    </row>
    <row r="3" spans="1:8" ht="15.75">
      <c r="A3" s="52" t="s">
        <v>322</v>
      </c>
      <c r="B3" s="52"/>
      <c r="C3" s="52"/>
      <c r="D3" s="52"/>
      <c r="E3" s="52"/>
      <c r="F3" s="52"/>
      <c r="G3" s="52"/>
      <c r="H3" s="52"/>
    </row>
    <row r="4" spans="1:8" ht="15.75">
      <c r="A4" s="53" t="s">
        <v>323</v>
      </c>
      <c r="B4" s="53"/>
      <c r="C4" s="53"/>
      <c r="D4" s="53"/>
      <c r="E4" s="53"/>
      <c r="F4" s="53"/>
      <c r="G4" s="53"/>
      <c r="H4" s="53"/>
    </row>
    <row r="5" spans="1:8" ht="15.75">
      <c r="A5" s="53" t="s">
        <v>324</v>
      </c>
      <c r="B5" s="53"/>
      <c r="C5" s="53"/>
      <c r="D5" s="53"/>
      <c r="E5" s="53"/>
      <c r="F5" s="53"/>
      <c r="G5" s="53"/>
      <c r="H5" s="53"/>
    </row>
    <row r="6" spans="1:8" ht="15.75">
      <c r="A6" s="52" t="s">
        <v>325</v>
      </c>
      <c r="B6" s="52"/>
      <c r="C6" s="52"/>
      <c r="D6" s="52"/>
      <c r="E6" s="52"/>
      <c r="F6" s="52"/>
      <c r="G6" s="52"/>
      <c r="H6" s="52"/>
    </row>
    <row r="7" spans="1:8" ht="15.75">
      <c r="A7" s="54" t="s">
        <v>326</v>
      </c>
      <c r="B7" s="54"/>
      <c r="C7" s="54"/>
      <c r="D7" s="54"/>
      <c r="E7" s="54"/>
      <c r="F7" s="54"/>
      <c r="G7" s="54"/>
      <c r="H7" s="54"/>
    </row>
    <row r="8" spans="1:8" ht="15.75">
      <c r="A8" s="54" t="s">
        <v>331</v>
      </c>
      <c r="B8" s="54"/>
      <c r="C8" s="54"/>
      <c r="D8" s="54"/>
      <c r="E8" s="54"/>
      <c r="F8" s="54"/>
      <c r="G8" s="54"/>
      <c r="H8" s="54"/>
    </row>
    <row r="9" spans="1:4" ht="15.75">
      <c r="A9" s="42"/>
      <c r="B9" s="42"/>
      <c r="C9" s="43"/>
      <c r="D9" s="42"/>
    </row>
    <row r="10" spans="1:6" ht="15.75">
      <c r="A10" s="42"/>
      <c r="B10" s="42"/>
      <c r="C10" s="43"/>
      <c r="D10" s="48" t="s">
        <v>192</v>
      </c>
      <c r="E10" s="48"/>
      <c r="F10" s="48"/>
    </row>
    <row r="11" spans="1:6" ht="15.75">
      <c r="A11" s="42"/>
      <c r="B11" s="48" t="s">
        <v>188</v>
      </c>
      <c r="C11" s="48"/>
      <c r="D11" s="48"/>
      <c r="E11" s="48"/>
      <c r="F11" s="48"/>
    </row>
    <row r="12" spans="1:6" ht="15.75">
      <c r="A12" s="42"/>
      <c r="B12" s="48" t="s">
        <v>189</v>
      </c>
      <c r="C12" s="48"/>
      <c r="D12" s="48"/>
      <c r="E12" s="48"/>
      <c r="F12" s="48"/>
    </row>
    <row r="13" spans="1:6" ht="15.75">
      <c r="A13" s="42"/>
      <c r="B13" s="48" t="s">
        <v>190</v>
      </c>
      <c r="C13" s="48"/>
      <c r="D13" s="48"/>
      <c r="E13" s="48"/>
      <c r="F13" s="48"/>
    </row>
    <row r="14" spans="1:6" ht="15.75">
      <c r="A14" s="42"/>
      <c r="B14" s="48" t="s">
        <v>327</v>
      </c>
      <c r="C14" s="48"/>
      <c r="D14" s="48"/>
      <c r="E14" s="48"/>
      <c r="F14" s="48"/>
    </row>
    <row r="15" spans="1:6" ht="15.75">
      <c r="A15" s="42"/>
      <c r="B15" s="44"/>
      <c r="C15" s="44"/>
      <c r="D15" s="44"/>
      <c r="E15" s="44"/>
      <c r="F15" s="44"/>
    </row>
    <row r="16" spans="1:6" ht="51" customHeight="1">
      <c r="A16" s="47" t="s">
        <v>191</v>
      </c>
      <c r="B16" s="47"/>
      <c r="C16" s="47"/>
      <c r="D16" s="47"/>
      <c r="E16" s="47"/>
      <c r="F16" s="47"/>
    </row>
    <row r="17" ht="12.75">
      <c r="F17" t="s">
        <v>7</v>
      </c>
    </row>
    <row r="18" spans="1:6" ht="15.75">
      <c r="A18" s="49" t="s">
        <v>0</v>
      </c>
      <c r="B18" s="49" t="s">
        <v>1</v>
      </c>
      <c r="C18" s="50" t="s">
        <v>2</v>
      </c>
      <c r="D18" s="49" t="s">
        <v>3</v>
      </c>
      <c r="E18" s="49"/>
      <c r="F18" s="49"/>
    </row>
    <row r="19" spans="1:6" ht="15.75">
      <c r="A19" s="49"/>
      <c r="B19" s="49"/>
      <c r="C19" s="50"/>
      <c r="D19" s="4" t="s">
        <v>4</v>
      </c>
      <c r="E19" s="4" t="s">
        <v>5</v>
      </c>
      <c r="F19" s="4" t="s">
        <v>6</v>
      </c>
    </row>
    <row r="20" spans="1:6" ht="47.25">
      <c r="A20" s="5" t="s">
        <v>15</v>
      </c>
      <c r="B20" s="6"/>
      <c r="C20" s="7" t="s">
        <v>8</v>
      </c>
      <c r="D20" s="6">
        <f>D21</f>
        <v>46688.21</v>
      </c>
      <c r="E20" s="6">
        <f>E21</f>
        <v>40535.4</v>
      </c>
      <c r="F20" s="6">
        <f>F21</f>
        <v>40535.4</v>
      </c>
    </row>
    <row r="21" spans="1:9" ht="31.5">
      <c r="A21" s="8" t="s">
        <v>104</v>
      </c>
      <c r="B21" s="9">
        <v>211</v>
      </c>
      <c r="C21" s="10"/>
      <c r="D21" s="9">
        <f>SUM(D22:D27)</f>
        <v>46688.21</v>
      </c>
      <c r="E21" s="9">
        <f>SUM(E22:E26)</f>
        <v>40535.4</v>
      </c>
      <c r="F21" s="9">
        <f>SUM(F22:F26)</f>
        <v>40535.4</v>
      </c>
      <c r="I21" s="35"/>
    </row>
    <row r="22" spans="1:6" ht="15.75">
      <c r="A22" s="11" t="s">
        <v>9</v>
      </c>
      <c r="B22" s="4">
        <v>211</v>
      </c>
      <c r="C22" s="12" t="s">
        <v>10</v>
      </c>
      <c r="D22" s="4">
        <v>1257.93</v>
      </c>
      <c r="E22" s="4">
        <v>1257.93</v>
      </c>
      <c r="F22" s="4">
        <v>1257.93</v>
      </c>
    </row>
    <row r="23" spans="1:6" ht="36" customHeight="1">
      <c r="A23" s="11" t="s">
        <v>11</v>
      </c>
      <c r="B23" s="4">
        <v>211</v>
      </c>
      <c r="C23" s="12" t="s">
        <v>12</v>
      </c>
      <c r="D23" s="4">
        <v>26760.39</v>
      </c>
      <c r="E23" s="4">
        <v>26319.47</v>
      </c>
      <c r="F23" s="4">
        <v>26319.47</v>
      </c>
    </row>
    <row r="24" spans="1:6" ht="59.25" customHeight="1">
      <c r="A24" s="11" t="s">
        <v>14</v>
      </c>
      <c r="B24" s="4">
        <v>211</v>
      </c>
      <c r="C24" s="12" t="s">
        <v>13</v>
      </c>
      <c r="D24" s="4">
        <f>10963.76+460</f>
        <v>11423.76</v>
      </c>
      <c r="E24" s="4">
        <v>11309.52</v>
      </c>
      <c r="F24" s="4">
        <v>11309.52</v>
      </c>
    </row>
    <row r="25" spans="1:6" ht="59.25" customHeight="1">
      <c r="A25" s="11" t="s">
        <v>139</v>
      </c>
      <c r="B25" s="4">
        <v>211</v>
      </c>
      <c r="C25" s="12" t="s">
        <v>140</v>
      </c>
      <c r="D25" s="4">
        <v>1603.52</v>
      </c>
      <c r="E25" s="4">
        <v>1548.48</v>
      </c>
      <c r="F25" s="4">
        <v>1548.48</v>
      </c>
    </row>
    <row r="26" spans="1:6" ht="45.75" customHeight="1">
      <c r="A26" s="11" t="s">
        <v>152</v>
      </c>
      <c r="B26" s="4">
        <v>211</v>
      </c>
      <c r="C26" s="12" t="s">
        <v>153</v>
      </c>
      <c r="D26" s="4">
        <v>100</v>
      </c>
      <c r="E26" s="4">
        <v>100</v>
      </c>
      <c r="F26" s="4">
        <v>100</v>
      </c>
    </row>
    <row r="27" spans="1:6" ht="45.75" customHeight="1">
      <c r="A27" s="34" t="s">
        <v>194</v>
      </c>
      <c r="B27" s="4">
        <v>211</v>
      </c>
      <c r="C27" s="12" t="s">
        <v>195</v>
      </c>
      <c r="D27" s="4">
        <v>5542.61</v>
      </c>
      <c r="E27" s="4"/>
      <c r="F27" s="4"/>
    </row>
    <row r="28" spans="1:6" ht="63">
      <c r="A28" s="5" t="s">
        <v>16</v>
      </c>
      <c r="B28" s="6"/>
      <c r="C28" s="7" t="s">
        <v>17</v>
      </c>
      <c r="D28" s="6">
        <f>D29</f>
        <v>353846.42</v>
      </c>
      <c r="E28" s="22">
        <f>E29</f>
        <v>347906.45999999996</v>
      </c>
      <c r="F28" s="6">
        <f>F29</f>
        <v>360921.25</v>
      </c>
    </row>
    <row r="29" spans="1:6" ht="47.25">
      <c r="A29" s="8" t="s">
        <v>101</v>
      </c>
      <c r="B29" s="9">
        <v>662</v>
      </c>
      <c r="C29" s="10"/>
      <c r="D29" s="9">
        <f>D31+D34+D40+D44+D30</f>
        <v>353846.42</v>
      </c>
      <c r="E29" s="23">
        <f>E31+E34+E40+E44+E30</f>
        <v>347906.45999999996</v>
      </c>
      <c r="F29" s="9">
        <f>F31+F34+F40+F44+F30</f>
        <v>360921.25</v>
      </c>
    </row>
    <row r="30" spans="1:6" ht="31.5">
      <c r="A30" s="11" t="s">
        <v>11</v>
      </c>
      <c r="B30" s="4">
        <v>662</v>
      </c>
      <c r="C30" s="12" t="s">
        <v>138</v>
      </c>
      <c r="D30" s="4">
        <v>7333.12</v>
      </c>
      <c r="E30" s="24">
        <v>7325.8</v>
      </c>
      <c r="F30" s="4">
        <v>7325.8</v>
      </c>
    </row>
    <row r="31" spans="1:6" ht="31.5">
      <c r="A31" s="13" t="s">
        <v>84</v>
      </c>
      <c r="B31" s="14"/>
      <c r="C31" s="15" t="s">
        <v>63</v>
      </c>
      <c r="D31" s="14">
        <f>SUM(D32:D33)</f>
        <v>132905.53</v>
      </c>
      <c r="E31" s="14">
        <f>SUM(E32:E33)</f>
        <v>125306.22</v>
      </c>
      <c r="F31" s="14">
        <f>SUM(F32:F33)</f>
        <v>130277.59</v>
      </c>
    </row>
    <row r="32" spans="1:6" ht="47.25">
      <c r="A32" s="11" t="s">
        <v>18</v>
      </c>
      <c r="B32" s="4">
        <v>662</v>
      </c>
      <c r="C32" s="12" t="s">
        <v>19</v>
      </c>
      <c r="D32" s="4">
        <f>69466.39-70+498.1+1000+1000</f>
        <v>71894.49</v>
      </c>
      <c r="E32" s="24">
        <f>75147.2-920-2971-960.5</f>
        <v>70295.7</v>
      </c>
      <c r="F32" s="4">
        <v>72218.9</v>
      </c>
    </row>
    <row r="33" spans="1:6" ht="94.5">
      <c r="A33" s="11" t="s">
        <v>90</v>
      </c>
      <c r="B33" s="4">
        <v>622</v>
      </c>
      <c r="C33" s="12" t="s">
        <v>91</v>
      </c>
      <c r="D33" s="4">
        <v>61011.04</v>
      </c>
      <c r="E33" s="4">
        <f>55010.52</f>
        <v>55010.52</v>
      </c>
      <c r="F33" s="4">
        <v>58058.69</v>
      </c>
    </row>
    <row r="34" spans="1:6" ht="31.5">
      <c r="A34" s="13" t="s">
        <v>85</v>
      </c>
      <c r="B34" s="14"/>
      <c r="C34" s="15" t="s">
        <v>62</v>
      </c>
      <c r="D34" s="14">
        <f>SUM(D35:D39)</f>
        <v>176252.91</v>
      </c>
      <c r="E34" s="37">
        <f>SUM(E35:E36)</f>
        <v>186444.74</v>
      </c>
      <c r="F34" s="14">
        <f>SUM(F35:F36)</f>
        <v>192242.56</v>
      </c>
    </row>
    <row r="35" spans="1:6" ht="31.5">
      <c r="A35" s="11" t="s">
        <v>21</v>
      </c>
      <c r="B35" s="4">
        <v>622</v>
      </c>
      <c r="C35" s="12" t="s">
        <v>20</v>
      </c>
      <c r="D35" s="4">
        <f>62453.89+2500</f>
        <v>64953.89</v>
      </c>
      <c r="E35" s="24">
        <v>62139.5</v>
      </c>
      <c r="F35" s="4">
        <v>64215.7</v>
      </c>
    </row>
    <row r="36" spans="1:6" ht="141.75">
      <c r="A36" s="11" t="s">
        <v>170</v>
      </c>
      <c r="B36" s="4">
        <v>622</v>
      </c>
      <c r="C36" s="12" t="s">
        <v>92</v>
      </c>
      <c r="D36" s="4">
        <v>102980.44</v>
      </c>
      <c r="E36" s="4">
        <v>124305.24</v>
      </c>
      <c r="F36" s="4">
        <v>128026.86</v>
      </c>
    </row>
    <row r="37" spans="1:6" ht="78.75">
      <c r="A37" s="38" t="s">
        <v>196</v>
      </c>
      <c r="B37" s="4">
        <v>211</v>
      </c>
      <c r="C37" s="12" t="s">
        <v>197</v>
      </c>
      <c r="D37" s="4">
        <v>3871.59</v>
      </c>
      <c r="E37" s="4"/>
      <c r="F37" s="4"/>
    </row>
    <row r="38" spans="1:6" ht="78.75">
      <c r="A38" s="38" t="s">
        <v>198</v>
      </c>
      <c r="B38" s="4">
        <v>622</v>
      </c>
      <c r="C38" s="12" t="s">
        <v>199</v>
      </c>
      <c r="D38" s="4">
        <v>2108</v>
      </c>
      <c r="E38" s="4"/>
      <c r="F38" s="4"/>
    </row>
    <row r="39" spans="1:6" ht="63">
      <c r="A39" s="38" t="s">
        <v>202</v>
      </c>
      <c r="B39" s="4">
        <v>211</v>
      </c>
      <c r="C39" s="12" t="s">
        <v>203</v>
      </c>
      <c r="D39" s="4">
        <v>2338.99</v>
      </c>
      <c r="E39" s="4"/>
      <c r="F39" s="4"/>
    </row>
    <row r="40" spans="1:6" ht="31.5">
      <c r="A40" s="13" t="s">
        <v>179</v>
      </c>
      <c r="B40" s="14"/>
      <c r="C40" s="15" t="s">
        <v>61</v>
      </c>
      <c r="D40" s="14">
        <f>SUM(D41:D43)</f>
        <v>35683.41</v>
      </c>
      <c r="E40" s="14">
        <f>SUM(E41)</f>
        <v>27259.7</v>
      </c>
      <c r="F40" s="14">
        <f>SUM(F41)</f>
        <v>29505.3</v>
      </c>
    </row>
    <row r="41" spans="1:6" ht="47.25">
      <c r="A41" s="11" t="s">
        <v>23</v>
      </c>
      <c r="B41" s="4">
        <v>622</v>
      </c>
      <c r="C41" s="12" t="s">
        <v>22</v>
      </c>
      <c r="D41" s="4">
        <f>33497.41+2000</f>
        <v>35497.41</v>
      </c>
      <c r="E41" s="24">
        <f>30230-2970.3</f>
        <v>27259.7</v>
      </c>
      <c r="F41" s="4">
        <f>31741-2235.7</f>
        <v>29505.3</v>
      </c>
    </row>
    <row r="42" spans="1:6" ht="94.5">
      <c r="A42" s="38" t="s">
        <v>200</v>
      </c>
      <c r="B42" s="4">
        <v>622</v>
      </c>
      <c r="C42" s="12" t="s">
        <v>201</v>
      </c>
      <c r="D42" s="4">
        <v>50</v>
      </c>
      <c r="E42" s="24"/>
      <c r="F42" s="4"/>
    </row>
    <row r="43" spans="1:6" ht="47.25">
      <c r="A43" s="34" t="s">
        <v>204</v>
      </c>
      <c r="B43" s="4">
        <v>623</v>
      </c>
      <c r="C43" s="12" t="s">
        <v>205</v>
      </c>
      <c r="D43" s="4">
        <v>136</v>
      </c>
      <c r="E43" s="24"/>
      <c r="F43" s="4"/>
    </row>
    <row r="44" spans="1:6" ht="30" customHeight="1">
      <c r="A44" s="13" t="s">
        <v>57</v>
      </c>
      <c r="B44" s="13"/>
      <c r="C44" s="16" t="s">
        <v>59</v>
      </c>
      <c r="D44" s="13">
        <f>D46+D45</f>
        <v>1671.45</v>
      </c>
      <c r="E44" s="13">
        <f>E46+E45</f>
        <v>1570</v>
      </c>
      <c r="F44" s="13">
        <f>F46+F45</f>
        <v>1570</v>
      </c>
    </row>
    <row r="45" spans="1:6" ht="35.25" customHeight="1">
      <c r="A45" s="11" t="s">
        <v>142</v>
      </c>
      <c r="B45" s="11">
        <v>622</v>
      </c>
      <c r="C45" s="17" t="s">
        <v>60</v>
      </c>
      <c r="D45" s="11">
        <f>150+200+75+596.45</f>
        <v>1021.45</v>
      </c>
      <c r="E45" s="11">
        <v>920</v>
      </c>
      <c r="F45" s="11">
        <v>920</v>
      </c>
    </row>
    <row r="46" spans="1:6" ht="31.5">
      <c r="A46" s="18" t="s">
        <v>58</v>
      </c>
      <c r="B46" s="19">
        <v>622</v>
      </c>
      <c r="C46" s="20" t="s">
        <v>60</v>
      </c>
      <c r="D46" s="19">
        <v>650</v>
      </c>
      <c r="E46" s="19">
        <v>650</v>
      </c>
      <c r="F46" s="19">
        <v>650</v>
      </c>
    </row>
    <row r="47" spans="1:6" ht="31.5">
      <c r="A47" s="5" t="s">
        <v>24</v>
      </c>
      <c r="B47" s="6"/>
      <c r="C47" s="7" t="s">
        <v>25</v>
      </c>
      <c r="D47" s="6">
        <f>D48</f>
        <v>39205.44</v>
      </c>
      <c r="E47" s="6">
        <f>E48</f>
        <v>29437.829999999998</v>
      </c>
      <c r="F47" s="6">
        <f>F48</f>
        <v>29751.28</v>
      </c>
    </row>
    <row r="48" spans="1:6" ht="31.5">
      <c r="A48" s="8" t="s">
        <v>184</v>
      </c>
      <c r="B48" s="9">
        <v>211</v>
      </c>
      <c r="C48" s="10"/>
      <c r="D48" s="9">
        <f>D49+D50+D51+D52+D53+D54+D55+D56+D57+D58+D62+D67+D74+D79</f>
        <v>39205.44</v>
      </c>
      <c r="E48" s="9">
        <f>E58+E67+E74+E79+E49+E62</f>
        <v>29437.829999999998</v>
      </c>
      <c r="F48" s="9">
        <f>F58+F67+F74+F79+F49+F62</f>
        <v>29751.28</v>
      </c>
    </row>
    <row r="49" spans="1:6" ht="63">
      <c r="A49" s="11" t="s">
        <v>143</v>
      </c>
      <c r="B49" s="4">
        <v>211</v>
      </c>
      <c r="C49" s="12" t="s">
        <v>106</v>
      </c>
      <c r="D49" s="4">
        <v>1575.55</v>
      </c>
      <c r="E49" s="4">
        <v>1575.55</v>
      </c>
      <c r="F49" s="4">
        <v>1575.55</v>
      </c>
    </row>
    <row r="50" spans="1:6" ht="78.75">
      <c r="A50" s="11" t="s">
        <v>107</v>
      </c>
      <c r="B50" s="4">
        <v>211</v>
      </c>
      <c r="C50" s="12" t="s">
        <v>206</v>
      </c>
      <c r="D50" s="4">
        <v>284.35</v>
      </c>
      <c r="E50" s="4">
        <v>284.35</v>
      </c>
      <c r="F50" s="4">
        <v>284.35</v>
      </c>
    </row>
    <row r="51" spans="1:6" ht="94.5">
      <c r="A51" s="18" t="s">
        <v>215</v>
      </c>
      <c r="B51" s="4">
        <v>211</v>
      </c>
      <c r="C51" s="12" t="s">
        <v>216</v>
      </c>
      <c r="D51" s="4">
        <v>585.7</v>
      </c>
      <c r="E51" s="4"/>
      <c r="F51" s="4"/>
    </row>
    <row r="52" spans="1:6" ht="94.5">
      <c r="A52" s="18" t="s">
        <v>213</v>
      </c>
      <c r="B52" s="4">
        <v>211</v>
      </c>
      <c r="C52" s="12" t="s">
        <v>214</v>
      </c>
      <c r="D52" s="4">
        <v>1122.78</v>
      </c>
      <c r="E52" s="4"/>
      <c r="F52" s="4"/>
    </row>
    <row r="53" spans="1:6" ht="126">
      <c r="A53" s="18" t="s">
        <v>207</v>
      </c>
      <c r="B53" s="4">
        <v>211</v>
      </c>
      <c r="C53" s="12" t="s">
        <v>208</v>
      </c>
      <c r="D53" s="4">
        <v>1264.77</v>
      </c>
      <c r="E53" s="4"/>
      <c r="F53" s="4"/>
    </row>
    <row r="54" spans="1:6" ht="116.25" customHeight="1">
      <c r="A54" s="18" t="s">
        <v>209</v>
      </c>
      <c r="B54" s="4">
        <v>211</v>
      </c>
      <c r="C54" s="12" t="s">
        <v>210</v>
      </c>
      <c r="D54" s="4">
        <v>1241.09</v>
      </c>
      <c r="E54" s="4"/>
      <c r="F54" s="4"/>
    </row>
    <row r="55" spans="1:6" ht="116.25" customHeight="1">
      <c r="A55" s="18" t="s">
        <v>211</v>
      </c>
      <c r="B55" s="4">
        <v>211</v>
      </c>
      <c r="C55" s="12" t="s">
        <v>212</v>
      </c>
      <c r="D55" s="4">
        <v>1858.42</v>
      </c>
      <c r="E55" s="4"/>
      <c r="F55" s="4"/>
    </row>
    <row r="56" spans="1:6" ht="220.5">
      <c r="A56" s="38" t="s">
        <v>217</v>
      </c>
      <c r="B56" s="4">
        <v>211</v>
      </c>
      <c r="C56" s="12" t="s">
        <v>218</v>
      </c>
      <c r="D56" s="4">
        <v>2003</v>
      </c>
      <c r="E56" s="4"/>
      <c r="F56" s="4"/>
    </row>
    <row r="57" spans="1:6" ht="220.5">
      <c r="A57" s="38" t="s">
        <v>219</v>
      </c>
      <c r="B57" s="4">
        <v>211</v>
      </c>
      <c r="C57" s="12" t="s">
        <v>220</v>
      </c>
      <c r="D57" s="4">
        <v>2225</v>
      </c>
      <c r="E57" s="4"/>
      <c r="F57" s="4"/>
    </row>
    <row r="58" spans="1:6" ht="47.25">
      <c r="A58" s="13" t="s">
        <v>28</v>
      </c>
      <c r="B58" s="14"/>
      <c r="C58" s="15" t="s">
        <v>29</v>
      </c>
      <c r="D58" s="14">
        <f>SUM(D59:D61)</f>
        <v>3656.75</v>
      </c>
      <c r="E58" s="14">
        <f>SUM(E59:E61)</f>
        <v>3249.3</v>
      </c>
      <c r="F58" s="14">
        <f>SUM(F59:F61)</f>
        <v>3194.7</v>
      </c>
    </row>
    <row r="59" spans="1:6" ht="165" customHeight="1">
      <c r="A59" s="11" t="s">
        <v>144</v>
      </c>
      <c r="B59" s="4">
        <v>211</v>
      </c>
      <c r="C59" s="12" t="s">
        <v>30</v>
      </c>
      <c r="D59" s="4">
        <v>1357.5</v>
      </c>
      <c r="E59" s="4">
        <v>1360</v>
      </c>
      <c r="F59" s="4">
        <v>1400</v>
      </c>
    </row>
    <row r="60" spans="1:6" ht="141.75">
      <c r="A60" s="11" t="s">
        <v>145</v>
      </c>
      <c r="B60" s="4">
        <v>211</v>
      </c>
      <c r="C60" s="12" t="s">
        <v>27</v>
      </c>
      <c r="D60" s="4">
        <f>2515-1000+333+33.25+50</f>
        <v>1931.25</v>
      </c>
      <c r="E60" s="4">
        <v>1521.3</v>
      </c>
      <c r="F60" s="4">
        <v>1410.7</v>
      </c>
    </row>
    <row r="61" spans="1:6" ht="94.5">
      <c r="A61" s="11" t="s">
        <v>39</v>
      </c>
      <c r="B61" s="4">
        <v>211</v>
      </c>
      <c r="C61" s="12" t="s">
        <v>40</v>
      </c>
      <c r="D61" s="4">
        <v>368</v>
      </c>
      <c r="E61" s="4">
        <v>368</v>
      </c>
      <c r="F61" s="4">
        <v>384</v>
      </c>
    </row>
    <row r="62" spans="1:6" ht="63">
      <c r="A62" s="13" t="s">
        <v>108</v>
      </c>
      <c r="B62" s="14"/>
      <c r="C62" s="15" t="s">
        <v>31</v>
      </c>
      <c r="D62" s="14">
        <f>SUM(D63:D66)</f>
        <v>7057.31</v>
      </c>
      <c r="E62" s="14">
        <f>SUM(E63:E66)</f>
        <v>6987.31</v>
      </c>
      <c r="F62" s="14">
        <f>SUM(F63:F66)</f>
        <v>7235.16</v>
      </c>
    </row>
    <row r="63" spans="1:6" ht="105.75" customHeight="1">
      <c r="A63" s="11" t="s">
        <v>146</v>
      </c>
      <c r="B63" s="4">
        <v>211</v>
      </c>
      <c r="C63" s="12" t="s">
        <v>173</v>
      </c>
      <c r="D63" s="4">
        <f>100+70</f>
        <v>170</v>
      </c>
      <c r="E63" s="4">
        <v>100</v>
      </c>
      <c r="F63" s="4">
        <v>100</v>
      </c>
    </row>
    <row r="64" spans="1:6" ht="110.25">
      <c r="A64" s="11" t="s">
        <v>37</v>
      </c>
      <c r="B64" s="4">
        <v>211</v>
      </c>
      <c r="C64" s="12" t="s">
        <v>174</v>
      </c>
      <c r="D64" s="4">
        <v>291.6</v>
      </c>
      <c r="E64" s="4">
        <v>292</v>
      </c>
      <c r="F64" s="4">
        <v>300</v>
      </c>
    </row>
    <row r="65" spans="1:6" ht="78.75">
      <c r="A65" s="11" t="s">
        <v>38</v>
      </c>
      <c r="B65" s="4">
        <v>211</v>
      </c>
      <c r="C65" s="12" t="s">
        <v>175</v>
      </c>
      <c r="D65" s="4">
        <v>365.4</v>
      </c>
      <c r="E65" s="4">
        <v>365</v>
      </c>
      <c r="F65" s="4">
        <v>360</v>
      </c>
    </row>
    <row r="66" spans="1:6" ht="63.75" customHeight="1">
      <c r="A66" s="11" t="s">
        <v>116</v>
      </c>
      <c r="B66" s="4">
        <v>211</v>
      </c>
      <c r="C66" s="12" t="s">
        <v>115</v>
      </c>
      <c r="D66" s="4">
        <v>6230.31</v>
      </c>
      <c r="E66" s="4">
        <v>6230.31</v>
      </c>
      <c r="F66" s="4">
        <v>6475.16</v>
      </c>
    </row>
    <row r="67" spans="1:6" ht="40.5" customHeight="1">
      <c r="A67" s="13" t="s">
        <v>32</v>
      </c>
      <c r="B67" s="14">
        <v>211</v>
      </c>
      <c r="C67" s="15" t="s">
        <v>34</v>
      </c>
      <c r="D67" s="14">
        <f>SUM(D68:D73)</f>
        <v>10087.990000000002</v>
      </c>
      <c r="E67" s="14">
        <f>SUM(E68:E73)</f>
        <v>14445.57</v>
      </c>
      <c r="F67" s="14">
        <f>SUM(F68:F73)</f>
        <v>14481.369999999999</v>
      </c>
    </row>
    <row r="68" spans="1:6" ht="63">
      <c r="A68" s="11" t="s">
        <v>33</v>
      </c>
      <c r="B68" s="4">
        <v>211</v>
      </c>
      <c r="C68" s="12" t="s">
        <v>35</v>
      </c>
      <c r="D68" s="4">
        <v>1004.4</v>
      </c>
      <c r="E68" s="4">
        <v>1074.7</v>
      </c>
      <c r="F68" s="4">
        <v>1100.5</v>
      </c>
    </row>
    <row r="69" spans="1:6" ht="78" customHeight="1">
      <c r="A69" s="11" t="s">
        <v>109</v>
      </c>
      <c r="B69" s="4">
        <v>211</v>
      </c>
      <c r="C69" s="12" t="s">
        <v>36</v>
      </c>
      <c r="D69" s="4">
        <f>577-200</f>
        <v>377</v>
      </c>
      <c r="E69" s="4">
        <v>300</v>
      </c>
      <c r="F69" s="4">
        <v>310</v>
      </c>
    </row>
    <row r="70" spans="1:6" ht="84.75" customHeight="1">
      <c r="A70" s="11" t="s">
        <v>26</v>
      </c>
      <c r="B70" s="4">
        <v>211</v>
      </c>
      <c r="C70" s="12" t="s">
        <v>117</v>
      </c>
      <c r="D70" s="4">
        <v>681</v>
      </c>
      <c r="E70" s="4">
        <v>681</v>
      </c>
      <c r="F70" s="4">
        <v>681</v>
      </c>
    </row>
    <row r="71" spans="1:6" ht="99" customHeight="1">
      <c r="A71" s="34" t="s">
        <v>177</v>
      </c>
      <c r="B71" s="4">
        <v>211</v>
      </c>
      <c r="C71" s="12" t="s">
        <v>114</v>
      </c>
      <c r="D71" s="4">
        <v>1566.07</v>
      </c>
      <c r="E71" s="4">
        <v>1566.07</v>
      </c>
      <c r="F71" s="4">
        <v>1566.07</v>
      </c>
    </row>
    <row r="72" spans="1:6" ht="116.25" customHeight="1">
      <c r="A72" s="11" t="s">
        <v>112</v>
      </c>
      <c r="B72" s="4">
        <v>211</v>
      </c>
      <c r="C72" s="12" t="s">
        <v>113</v>
      </c>
      <c r="D72" s="4">
        <v>5899.52</v>
      </c>
      <c r="E72" s="4">
        <v>10263.8</v>
      </c>
      <c r="F72" s="4">
        <v>10263.8</v>
      </c>
    </row>
    <row r="73" spans="1:6" ht="150.75" customHeight="1">
      <c r="A73" s="11" t="s">
        <v>110</v>
      </c>
      <c r="B73" s="4">
        <v>211</v>
      </c>
      <c r="C73" s="12" t="s">
        <v>111</v>
      </c>
      <c r="D73" s="4">
        <v>560</v>
      </c>
      <c r="E73" s="4">
        <v>560</v>
      </c>
      <c r="F73" s="4">
        <v>560</v>
      </c>
    </row>
    <row r="74" spans="1:6" ht="78.75">
      <c r="A74" s="13" t="s">
        <v>41</v>
      </c>
      <c r="B74" s="21"/>
      <c r="C74" s="15" t="s">
        <v>42</v>
      </c>
      <c r="D74" s="14">
        <f>SUM(D75:D78)</f>
        <v>6042.73</v>
      </c>
      <c r="E74" s="14">
        <f>SUM(E75:E77)</f>
        <v>2980.1</v>
      </c>
      <c r="F74" s="14">
        <f>SUM(F75:F77)</f>
        <v>3064.5</v>
      </c>
    </row>
    <row r="75" spans="1:6" ht="47.25">
      <c r="A75" s="11" t="s">
        <v>43</v>
      </c>
      <c r="B75" s="4">
        <v>211</v>
      </c>
      <c r="C75" s="12" t="s">
        <v>44</v>
      </c>
      <c r="D75" s="4">
        <v>2353.72</v>
      </c>
      <c r="E75" s="4">
        <v>1400</v>
      </c>
      <c r="F75" s="4">
        <v>1450</v>
      </c>
    </row>
    <row r="76" spans="1:6" ht="47.25">
      <c r="A76" s="11" t="s">
        <v>45</v>
      </c>
      <c r="B76" s="4">
        <v>211</v>
      </c>
      <c r="C76" s="12" t="s">
        <v>46</v>
      </c>
      <c r="D76" s="4">
        <v>332.01</v>
      </c>
      <c r="E76" s="4">
        <v>332.1</v>
      </c>
      <c r="F76" s="4">
        <v>366.5</v>
      </c>
    </row>
    <row r="77" spans="1:6" ht="69" customHeight="1">
      <c r="A77" s="11" t="s">
        <v>118</v>
      </c>
      <c r="B77" s="4">
        <v>211</v>
      </c>
      <c r="C77" s="12" t="s">
        <v>119</v>
      </c>
      <c r="D77" s="4">
        <v>1871</v>
      </c>
      <c r="E77" s="4">
        <v>1248</v>
      </c>
      <c r="F77" s="4">
        <v>1248</v>
      </c>
    </row>
    <row r="78" spans="1:6" ht="70.5" customHeight="1">
      <c r="A78" s="38" t="s">
        <v>222</v>
      </c>
      <c r="B78" s="4">
        <v>211</v>
      </c>
      <c r="C78" s="12" t="s">
        <v>221</v>
      </c>
      <c r="D78" s="4">
        <v>1486</v>
      </c>
      <c r="E78" s="4"/>
      <c r="F78" s="4"/>
    </row>
    <row r="79" spans="1:6" ht="15.75">
      <c r="A79" s="14" t="s">
        <v>47</v>
      </c>
      <c r="B79" s="14"/>
      <c r="C79" s="15" t="s">
        <v>49</v>
      </c>
      <c r="D79" s="14">
        <f>D80</f>
        <v>200</v>
      </c>
      <c r="E79" s="14">
        <f>E80</f>
        <v>200</v>
      </c>
      <c r="F79" s="14">
        <f>F80</f>
        <v>200</v>
      </c>
    </row>
    <row r="80" spans="1:6" ht="29.25" customHeight="1">
      <c r="A80" s="18" t="s">
        <v>48</v>
      </c>
      <c r="B80" s="19">
        <v>211</v>
      </c>
      <c r="C80" s="12" t="s">
        <v>50</v>
      </c>
      <c r="D80" s="4">
        <v>200</v>
      </c>
      <c r="E80" s="4">
        <v>200</v>
      </c>
      <c r="F80" s="4">
        <v>200</v>
      </c>
    </row>
    <row r="81" spans="1:6" ht="31.5">
      <c r="A81" s="5" t="s">
        <v>51</v>
      </c>
      <c r="B81" s="6"/>
      <c r="C81" s="7" t="s">
        <v>52</v>
      </c>
      <c r="D81" s="22">
        <f>D82+D90</f>
        <v>17259.45</v>
      </c>
      <c r="E81" s="22">
        <f>SUM(E83:E88)</f>
        <v>9575.3</v>
      </c>
      <c r="F81" s="22">
        <f>SUM(F83:F88)</f>
        <v>9597.7</v>
      </c>
    </row>
    <row r="82" spans="1:6" ht="31.5">
      <c r="A82" s="8" t="s">
        <v>184</v>
      </c>
      <c r="B82" s="9">
        <v>211</v>
      </c>
      <c r="C82" s="10"/>
      <c r="D82" s="23">
        <f>D83+D84+D89+D85+D86+D87</f>
        <v>16859.45</v>
      </c>
      <c r="E82" s="23">
        <f>E83+E84+E89</f>
        <v>9200.3</v>
      </c>
      <c r="F82" s="23">
        <f>F83+F84+F89</f>
        <v>9270.7</v>
      </c>
    </row>
    <row r="83" spans="1:6" ht="31.5">
      <c r="A83" s="11" t="s">
        <v>53</v>
      </c>
      <c r="B83" s="4">
        <v>211</v>
      </c>
      <c r="C83" s="12" t="s">
        <v>54</v>
      </c>
      <c r="D83" s="4">
        <v>561.3</v>
      </c>
      <c r="E83" s="4">
        <v>550</v>
      </c>
      <c r="F83" s="4">
        <v>600</v>
      </c>
    </row>
    <row r="84" spans="1:6" ht="31.5">
      <c r="A84" s="11" t="s">
        <v>55</v>
      </c>
      <c r="B84" s="4">
        <v>211</v>
      </c>
      <c r="C84" s="12" t="s">
        <v>56</v>
      </c>
      <c r="D84" s="4">
        <v>8401.2</v>
      </c>
      <c r="E84" s="4">
        <v>8450.3</v>
      </c>
      <c r="F84" s="4">
        <v>8520.7</v>
      </c>
    </row>
    <row r="85" spans="1:6" ht="63">
      <c r="A85" s="18" t="s">
        <v>223</v>
      </c>
      <c r="B85" s="4">
        <v>211</v>
      </c>
      <c r="C85" s="12" t="s">
        <v>224</v>
      </c>
      <c r="D85" s="4">
        <v>3246</v>
      </c>
      <c r="E85" s="4"/>
      <c r="F85" s="4"/>
    </row>
    <row r="86" spans="1:6" ht="63">
      <c r="A86" s="18" t="s">
        <v>225</v>
      </c>
      <c r="B86" s="4">
        <v>211</v>
      </c>
      <c r="C86" s="12" t="s">
        <v>226</v>
      </c>
      <c r="D86" s="4">
        <v>1504.75</v>
      </c>
      <c r="E86" s="4"/>
      <c r="F86" s="4"/>
    </row>
    <row r="87" spans="1:6" ht="94.5">
      <c r="A87" s="38" t="s">
        <v>227</v>
      </c>
      <c r="B87" s="4">
        <v>211</v>
      </c>
      <c r="C87" s="12" t="s">
        <v>228</v>
      </c>
      <c r="D87" s="4">
        <v>2906.2</v>
      </c>
      <c r="E87" s="4"/>
      <c r="F87" s="4"/>
    </row>
    <row r="88" spans="1:6" ht="31.5">
      <c r="A88" s="13" t="s">
        <v>86</v>
      </c>
      <c r="B88" s="14">
        <v>211</v>
      </c>
      <c r="C88" s="15" t="s">
        <v>87</v>
      </c>
      <c r="D88" s="14">
        <f>D91+D89</f>
        <v>640</v>
      </c>
      <c r="E88" s="14">
        <f>E91+E89</f>
        <v>575</v>
      </c>
      <c r="F88" s="14">
        <f>F91+F89</f>
        <v>477</v>
      </c>
    </row>
    <row r="89" spans="1:6" s="2" customFormat="1" ht="31.5">
      <c r="A89" s="11" t="s">
        <v>172</v>
      </c>
      <c r="B89" s="4">
        <v>211</v>
      </c>
      <c r="C89" s="12" t="s">
        <v>89</v>
      </c>
      <c r="D89" s="4">
        <f>200+40</f>
        <v>240</v>
      </c>
      <c r="E89" s="4">
        <v>200</v>
      </c>
      <c r="F89" s="4">
        <v>150</v>
      </c>
    </row>
    <row r="90" spans="1:6" s="2" customFormat="1" ht="47.25">
      <c r="A90" s="8" t="s">
        <v>185</v>
      </c>
      <c r="B90" s="9">
        <v>662</v>
      </c>
      <c r="C90" s="10"/>
      <c r="D90" s="9">
        <f>D91</f>
        <v>400</v>
      </c>
      <c r="E90" s="9">
        <f>E91</f>
        <v>375</v>
      </c>
      <c r="F90" s="9">
        <f>F91</f>
        <v>327</v>
      </c>
    </row>
    <row r="91" spans="1:6" s="2" customFormat="1" ht="15.75">
      <c r="A91" s="11" t="s">
        <v>141</v>
      </c>
      <c r="B91" s="4">
        <v>662</v>
      </c>
      <c r="C91" s="12" t="s">
        <v>88</v>
      </c>
      <c r="D91" s="4">
        <v>400</v>
      </c>
      <c r="E91" s="4">
        <v>375</v>
      </c>
      <c r="F91" s="4">
        <v>327</v>
      </c>
    </row>
    <row r="92" spans="1:6" ht="47.25">
      <c r="A92" s="5" t="s">
        <v>168</v>
      </c>
      <c r="B92" s="6"/>
      <c r="C92" s="7" t="s">
        <v>64</v>
      </c>
      <c r="D92" s="22">
        <f>D93+D111+D113+D115</f>
        <v>95301.51000000001</v>
      </c>
      <c r="E92" s="22">
        <f>E93</f>
        <v>14307.52</v>
      </c>
      <c r="F92" s="22">
        <f>F93</f>
        <v>13887.72</v>
      </c>
    </row>
    <row r="93" spans="1:6" ht="31.5">
      <c r="A93" s="13" t="s">
        <v>259</v>
      </c>
      <c r="B93" s="14">
        <v>211</v>
      </c>
      <c r="C93" s="15"/>
      <c r="D93" s="37">
        <f>SUM(D94:D110)</f>
        <v>86032.37</v>
      </c>
      <c r="E93" s="37">
        <f>E111+E113+E98+E99</f>
        <v>14307.52</v>
      </c>
      <c r="F93" s="37">
        <f>F111+F113+F98+F99</f>
        <v>13887.72</v>
      </c>
    </row>
    <row r="94" spans="1:6" ht="15.75">
      <c r="A94" s="11" t="s">
        <v>328</v>
      </c>
      <c r="B94" s="4">
        <v>211</v>
      </c>
      <c r="C94" s="12" t="s">
        <v>329</v>
      </c>
      <c r="D94" s="24">
        <f>300+1707.27</f>
        <v>2007.27</v>
      </c>
      <c r="E94" s="24"/>
      <c r="F94" s="24"/>
    </row>
    <row r="95" spans="1:6" ht="31.5">
      <c r="A95" s="18" t="s">
        <v>233</v>
      </c>
      <c r="B95" s="4">
        <v>211</v>
      </c>
      <c r="C95" s="12" t="s">
        <v>234</v>
      </c>
      <c r="D95" s="24">
        <v>7500</v>
      </c>
      <c r="E95" s="24"/>
      <c r="F95" s="24"/>
    </row>
    <row r="96" spans="1:6" ht="94.5">
      <c r="A96" s="18" t="s">
        <v>236</v>
      </c>
      <c r="B96" s="4">
        <v>211</v>
      </c>
      <c r="C96" s="12" t="s">
        <v>235</v>
      </c>
      <c r="D96" s="24">
        <v>667.09</v>
      </c>
      <c r="E96" s="24"/>
      <c r="F96" s="24"/>
    </row>
    <row r="97" spans="1:6" ht="31.5">
      <c r="A97" s="18" t="s">
        <v>237</v>
      </c>
      <c r="B97" s="4">
        <v>211</v>
      </c>
      <c r="C97" s="12" t="s">
        <v>238</v>
      </c>
      <c r="D97" s="24">
        <v>1925.26</v>
      </c>
      <c r="E97" s="24"/>
      <c r="F97" s="24"/>
    </row>
    <row r="98" spans="1:6" ht="88.5" customHeight="1">
      <c r="A98" s="11" t="s">
        <v>120</v>
      </c>
      <c r="B98" s="4">
        <v>211</v>
      </c>
      <c r="C98" s="12" t="s">
        <v>121</v>
      </c>
      <c r="D98" s="24">
        <v>0.22</v>
      </c>
      <c r="E98" s="24">
        <v>0.22</v>
      </c>
      <c r="F98" s="24">
        <v>0.22</v>
      </c>
    </row>
    <row r="99" spans="1:6" ht="51.75" customHeight="1">
      <c r="A99" s="11" t="s">
        <v>166</v>
      </c>
      <c r="B99" s="4">
        <v>211</v>
      </c>
      <c r="C99" s="12" t="s">
        <v>167</v>
      </c>
      <c r="D99" s="24">
        <v>10932.48</v>
      </c>
      <c r="E99" s="24">
        <v>11650</v>
      </c>
      <c r="F99" s="24">
        <v>11270</v>
      </c>
    </row>
    <row r="100" spans="1:6" ht="63.75" customHeight="1">
      <c r="A100" s="38" t="s">
        <v>229</v>
      </c>
      <c r="B100" s="4">
        <v>211</v>
      </c>
      <c r="C100" s="12" t="s">
        <v>230</v>
      </c>
      <c r="D100" s="24">
        <v>20303.69</v>
      </c>
      <c r="E100" s="24"/>
      <c r="F100" s="24"/>
    </row>
    <row r="101" spans="1:6" ht="83.25" customHeight="1">
      <c r="A101" s="18" t="s">
        <v>231</v>
      </c>
      <c r="B101" s="4">
        <v>211</v>
      </c>
      <c r="C101" s="12" t="s">
        <v>232</v>
      </c>
      <c r="D101" s="24">
        <v>1650</v>
      </c>
      <c r="E101" s="24"/>
      <c r="F101" s="24"/>
    </row>
    <row r="102" spans="1:6" ht="83.25" customHeight="1">
      <c r="A102" s="18" t="s">
        <v>251</v>
      </c>
      <c r="B102" s="4">
        <v>211</v>
      </c>
      <c r="C102" s="12" t="s">
        <v>252</v>
      </c>
      <c r="D102" s="24">
        <v>5485.14</v>
      </c>
      <c r="E102" s="24"/>
      <c r="F102" s="24"/>
    </row>
    <row r="103" spans="1:6" ht="167.25" customHeight="1">
      <c r="A103" s="38" t="s">
        <v>239</v>
      </c>
      <c r="B103" s="4">
        <v>211</v>
      </c>
      <c r="C103" s="12" t="s">
        <v>240</v>
      </c>
      <c r="D103" s="24">
        <v>10962.94</v>
      </c>
      <c r="E103" s="24"/>
      <c r="F103" s="24"/>
    </row>
    <row r="104" spans="1:6" ht="78.75">
      <c r="A104" s="38" t="s">
        <v>241</v>
      </c>
      <c r="B104" s="4">
        <v>211</v>
      </c>
      <c r="C104" s="12" t="s">
        <v>242</v>
      </c>
      <c r="D104" s="24">
        <f>3575.63+4901.39</f>
        <v>8477.02</v>
      </c>
      <c r="E104" s="24"/>
      <c r="F104" s="24"/>
    </row>
    <row r="105" spans="1:6" ht="157.5">
      <c r="A105" s="38" t="s">
        <v>243</v>
      </c>
      <c r="B105" s="4">
        <v>211</v>
      </c>
      <c r="C105" s="12" t="s">
        <v>244</v>
      </c>
      <c r="D105" s="24">
        <f>3156.38+4254.9</f>
        <v>7411.28</v>
      </c>
      <c r="E105" s="24"/>
      <c r="F105" s="24"/>
    </row>
    <row r="106" spans="1:6" ht="110.25">
      <c r="A106" s="38" t="s">
        <v>245</v>
      </c>
      <c r="B106" s="4">
        <v>211</v>
      </c>
      <c r="C106" s="12" t="s">
        <v>246</v>
      </c>
      <c r="D106" s="24">
        <v>821.2</v>
      </c>
      <c r="E106" s="24"/>
      <c r="F106" s="24"/>
    </row>
    <row r="107" spans="1:6" ht="110.25">
      <c r="A107" s="38" t="s">
        <v>247</v>
      </c>
      <c r="B107" s="4">
        <v>211</v>
      </c>
      <c r="C107" s="12" t="s">
        <v>248</v>
      </c>
      <c r="D107" s="24">
        <v>2766.5</v>
      </c>
      <c r="E107" s="24"/>
      <c r="F107" s="24"/>
    </row>
    <row r="108" spans="1:6" ht="78.75">
      <c r="A108" s="38" t="s">
        <v>249</v>
      </c>
      <c r="B108" s="4">
        <v>211</v>
      </c>
      <c r="C108" s="12" t="s">
        <v>250</v>
      </c>
      <c r="D108" s="24">
        <v>1548.6</v>
      </c>
      <c r="E108" s="24"/>
      <c r="F108" s="24"/>
    </row>
    <row r="109" spans="1:6" ht="78.75">
      <c r="A109" s="18" t="s">
        <v>254</v>
      </c>
      <c r="B109" s="4">
        <v>211</v>
      </c>
      <c r="C109" s="12" t="s">
        <v>253</v>
      </c>
      <c r="D109" s="24">
        <v>136.84</v>
      </c>
      <c r="E109" s="24"/>
      <c r="F109" s="24"/>
    </row>
    <row r="110" spans="1:6" ht="78.75">
      <c r="A110" s="18" t="s">
        <v>255</v>
      </c>
      <c r="B110" s="4">
        <v>211</v>
      </c>
      <c r="C110" s="12" t="s">
        <v>248</v>
      </c>
      <c r="D110" s="24">
        <v>3436.84</v>
      </c>
      <c r="E110" s="24"/>
      <c r="F110" s="24"/>
    </row>
    <row r="111" spans="1:6" ht="15.75">
      <c r="A111" s="14" t="s">
        <v>65</v>
      </c>
      <c r="B111" s="14">
        <v>211</v>
      </c>
      <c r="C111" s="15" t="s">
        <v>67</v>
      </c>
      <c r="D111" s="14">
        <f>D112</f>
        <v>3474.3199999999997</v>
      </c>
      <c r="E111" s="14">
        <f>E112</f>
        <v>2000</v>
      </c>
      <c r="F111" s="14">
        <f>F112</f>
        <v>2000</v>
      </c>
    </row>
    <row r="112" spans="1:6" ht="63">
      <c r="A112" s="11" t="s">
        <v>171</v>
      </c>
      <c r="B112" s="4">
        <v>211</v>
      </c>
      <c r="C112" s="12" t="s">
        <v>66</v>
      </c>
      <c r="D112" s="4">
        <f>2668.22+806.1</f>
        <v>3474.3199999999997</v>
      </c>
      <c r="E112" s="4">
        <v>2000</v>
      </c>
      <c r="F112" s="4">
        <v>2000</v>
      </c>
    </row>
    <row r="113" spans="1:6" ht="47.25">
      <c r="A113" s="13" t="s">
        <v>68</v>
      </c>
      <c r="B113" s="14">
        <v>211</v>
      </c>
      <c r="C113" s="15" t="s">
        <v>69</v>
      </c>
      <c r="D113" s="14">
        <f>D114</f>
        <v>694.82</v>
      </c>
      <c r="E113" s="14">
        <f>E114</f>
        <v>657.3</v>
      </c>
      <c r="F113" s="14">
        <f>F114</f>
        <v>617.5</v>
      </c>
    </row>
    <row r="114" spans="1:6" ht="31.5">
      <c r="A114" s="11" t="s">
        <v>70</v>
      </c>
      <c r="B114" s="4">
        <v>211</v>
      </c>
      <c r="C114" s="12" t="s">
        <v>71</v>
      </c>
      <c r="D114" s="4">
        <v>694.82</v>
      </c>
      <c r="E114" s="4">
        <v>657.3</v>
      </c>
      <c r="F114" s="4">
        <v>617.5</v>
      </c>
    </row>
    <row r="115" spans="1:6" ht="15.75">
      <c r="A115" s="13" t="s">
        <v>256</v>
      </c>
      <c r="B115" s="14">
        <v>211</v>
      </c>
      <c r="C115" s="15" t="s">
        <v>258</v>
      </c>
      <c r="D115" s="14">
        <f>D116</f>
        <v>5100</v>
      </c>
      <c r="E115" s="14"/>
      <c r="F115" s="14"/>
    </row>
    <row r="116" spans="1:6" ht="15.75">
      <c r="A116" s="11" t="s">
        <v>257</v>
      </c>
      <c r="B116" s="4">
        <v>211</v>
      </c>
      <c r="C116" s="12" t="s">
        <v>258</v>
      </c>
      <c r="D116" s="4">
        <v>5100</v>
      </c>
      <c r="E116" s="4"/>
      <c r="F116" s="4"/>
    </row>
    <row r="117" spans="1:6" ht="47.25">
      <c r="A117" s="5" t="s">
        <v>72</v>
      </c>
      <c r="B117" s="6"/>
      <c r="C117" s="7" t="s">
        <v>73</v>
      </c>
      <c r="D117" s="22">
        <f>D118+D122+D124</f>
        <v>195173.14</v>
      </c>
      <c r="E117" s="6">
        <f>E122+E124+E118</f>
        <v>14204.96</v>
      </c>
      <c r="F117" s="6">
        <f>F122+F124+F118</f>
        <v>14183.84</v>
      </c>
    </row>
    <row r="118" spans="1:6" ht="31.5">
      <c r="A118" s="25" t="s">
        <v>184</v>
      </c>
      <c r="B118" s="26">
        <v>211</v>
      </c>
      <c r="C118" s="27"/>
      <c r="D118" s="26">
        <f>D120+D121+D119</f>
        <v>5655.06</v>
      </c>
      <c r="E118" s="26">
        <f>E120+E121+E119</f>
        <v>6172.8</v>
      </c>
      <c r="F118" s="26">
        <f>F120+F121+F119</f>
        <v>6035.700000000001</v>
      </c>
    </row>
    <row r="119" spans="1:6" ht="63">
      <c r="A119" s="34" t="s">
        <v>187</v>
      </c>
      <c r="B119" s="19">
        <v>211</v>
      </c>
      <c r="C119" s="20" t="s">
        <v>186</v>
      </c>
      <c r="D119" s="19">
        <f>5085.06-1000</f>
        <v>4085.0600000000004</v>
      </c>
      <c r="E119" s="19">
        <v>4915.3</v>
      </c>
      <c r="F119" s="19">
        <v>4915.3</v>
      </c>
    </row>
    <row r="120" spans="1:6" ht="31.5">
      <c r="A120" s="18" t="s">
        <v>147</v>
      </c>
      <c r="B120" s="19">
        <v>211</v>
      </c>
      <c r="C120" s="20" t="s">
        <v>148</v>
      </c>
      <c r="D120" s="19">
        <v>300</v>
      </c>
      <c r="E120" s="19">
        <v>300</v>
      </c>
      <c r="F120" s="19">
        <v>300</v>
      </c>
    </row>
    <row r="121" spans="1:6" ht="46.5" customHeight="1">
      <c r="A121" s="18" t="s">
        <v>150</v>
      </c>
      <c r="B121" s="19">
        <v>211</v>
      </c>
      <c r="C121" s="20" t="s">
        <v>151</v>
      </c>
      <c r="D121" s="19">
        <f>200+600+700-230</f>
        <v>1270</v>
      </c>
      <c r="E121" s="19">
        <v>957.5</v>
      </c>
      <c r="F121" s="19">
        <v>820.4</v>
      </c>
    </row>
    <row r="122" spans="1:6" ht="47.25">
      <c r="A122" s="8" t="s">
        <v>102</v>
      </c>
      <c r="B122" s="9">
        <v>213</v>
      </c>
      <c r="C122" s="10"/>
      <c r="D122" s="9">
        <f>D123</f>
        <v>559.3</v>
      </c>
      <c r="E122" s="9">
        <f>E123</f>
        <v>629.2</v>
      </c>
      <c r="F122" s="9">
        <f>F123</f>
        <v>601.1</v>
      </c>
    </row>
    <row r="123" spans="1:6" s="3" customFormat="1" ht="47.25">
      <c r="A123" s="18" t="s">
        <v>122</v>
      </c>
      <c r="B123" s="19">
        <v>213</v>
      </c>
      <c r="C123" s="20" t="s">
        <v>178</v>
      </c>
      <c r="D123" s="19">
        <v>559.3</v>
      </c>
      <c r="E123" s="19">
        <v>629.2</v>
      </c>
      <c r="F123" s="19">
        <v>601.1</v>
      </c>
    </row>
    <row r="124" spans="1:6" ht="31.5">
      <c r="A124" s="25" t="s">
        <v>137</v>
      </c>
      <c r="B124" s="26">
        <v>217</v>
      </c>
      <c r="C124" s="27"/>
      <c r="D124" s="36">
        <f>D127+D129+D125+D126+D162+D128</f>
        <v>188958.78</v>
      </c>
      <c r="E124" s="26">
        <f>E127+E129+E125+E126+E162</f>
        <v>7402.96</v>
      </c>
      <c r="F124" s="26">
        <f>F127+F129+F125+F126+F162</f>
        <v>7547.04</v>
      </c>
    </row>
    <row r="125" spans="1:6" ht="31.5">
      <c r="A125" s="11" t="s">
        <v>11</v>
      </c>
      <c r="B125" s="19">
        <v>217</v>
      </c>
      <c r="C125" s="20" t="s">
        <v>149</v>
      </c>
      <c r="D125" s="19">
        <v>3123.7</v>
      </c>
      <c r="E125" s="19">
        <v>3092.46</v>
      </c>
      <c r="F125" s="19">
        <v>3061.54</v>
      </c>
    </row>
    <row r="126" spans="1:6" ht="63">
      <c r="A126" s="11" t="s">
        <v>161</v>
      </c>
      <c r="B126" s="19">
        <v>211</v>
      </c>
      <c r="C126" s="20" t="s">
        <v>162</v>
      </c>
      <c r="D126" s="19">
        <v>774</v>
      </c>
      <c r="E126" s="19">
        <v>805</v>
      </c>
      <c r="F126" s="19">
        <v>823</v>
      </c>
    </row>
    <row r="127" spans="1:6" s="3" customFormat="1" ht="63">
      <c r="A127" s="18" t="s">
        <v>125</v>
      </c>
      <c r="B127" s="19">
        <v>217</v>
      </c>
      <c r="C127" s="20" t="s">
        <v>126</v>
      </c>
      <c r="D127" s="19">
        <v>2097</v>
      </c>
      <c r="E127" s="19">
        <v>2000</v>
      </c>
      <c r="F127" s="19">
        <v>2157</v>
      </c>
    </row>
    <row r="128" spans="1:6" s="3" customFormat="1" ht="63">
      <c r="A128" s="38" t="s">
        <v>318</v>
      </c>
      <c r="B128" s="19">
        <v>211</v>
      </c>
      <c r="C128" s="20" t="s">
        <v>319</v>
      </c>
      <c r="D128" s="19">
        <v>2000</v>
      </c>
      <c r="E128" s="19"/>
      <c r="F128" s="19"/>
    </row>
    <row r="129" spans="1:6" s="3" customFormat="1" ht="31.5">
      <c r="A129" s="28" t="s">
        <v>123</v>
      </c>
      <c r="B129" s="29"/>
      <c r="C129" s="30" t="s">
        <v>124</v>
      </c>
      <c r="D129" s="41">
        <f>SUM(D130:D161)</f>
        <v>180314.08</v>
      </c>
      <c r="E129" s="29">
        <f>E159+E160+E161</f>
        <v>855.5</v>
      </c>
      <c r="F129" s="29">
        <f>F159+F160+F161</f>
        <v>855.5</v>
      </c>
    </row>
    <row r="130" spans="1:6" s="3" customFormat="1" ht="78.75">
      <c r="A130" s="39" t="s">
        <v>260</v>
      </c>
      <c r="B130" s="19">
        <v>217</v>
      </c>
      <c r="C130" s="20" t="s">
        <v>289</v>
      </c>
      <c r="D130" s="19">
        <v>3138.71</v>
      </c>
      <c r="E130" s="19"/>
      <c r="F130" s="19"/>
    </row>
    <row r="131" spans="1:6" s="3" customFormat="1" ht="78.75">
      <c r="A131" s="40" t="s">
        <v>261</v>
      </c>
      <c r="B131" s="19">
        <v>217</v>
      </c>
      <c r="C131" s="20" t="s">
        <v>290</v>
      </c>
      <c r="D131" s="19">
        <v>230</v>
      </c>
      <c r="E131" s="19"/>
      <c r="F131" s="19"/>
    </row>
    <row r="132" spans="1:6" s="3" customFormat="1" ht="78.75">
      <c r="A132" s="39" t="s">
        <v>262</v>
      </c>
      <c r="B132" s="19">
        <v>217</v>
      </c>
      <c r="C132" s="20" t="s">
        <v>291</v>
      </c>
      <c r="D132" s="19">
        <v>70</v>
      </c>
      <c r="E132" s="19"/>
      <c r="F132" s="19"/>
    </row>
    <row r="133" spans="1:6" s="3" customFormat="1" ht="267.75">
      <c r="A133" s="38" t="s">
        <v>263</v>
      </c>
      <c r="B133" s="19">
        <v>217</v>
      </c>
      <c r="C133" s="20" t="s">
        <v>292</v>
      </c>
      <c r="D133" s="19">
        <v>547</v>
      </c>
      <c r="E133" s="19"/>
      <c r="F133" s="19"/>
    </row>
    <row r="134" spans="1:6" s="3" customFormat="1" ht="220.5">
      <c r="A134" s="38" t="s">
        <v>264</v>
      </c>
      <c r="B134" s="19">
        <v>217</v>
      </c>
      <c r="C134" s="20" t="s">
        <v>293</v>
      </c>
      <c r="D134" s="19">
        <v>559.38</v>
      </c>
      <c r="E134" s="19"/>
      <c r="F134" s="19"/>
    </row>
    <row r="135" spans="1:6" s="3" customFormat="1" ht="220.5">
      <c r="A135" s="38" t="s">
        <v>265</v>
      </c>
      <c r="B135" s="19">
        <v>217</v>
      </c>
      <c r="C135" s="20" t="s">
        <v>294</v>
      </c>
      <c r="D135" s="19">
        <v>2300</v>
      </c>
      <c r="E135" s="19"/>
      <c r="F135" s="19"/>
    </row>
    <row r="136" spans="1:6" s="3" customFormat="1" ht="189">
      <c r="A136" s="38" t="s">
        <v>266</v>
      </c>
      <c r="B136" s="19">
        <v>217</v>
      </c>
      <c r="C136" s="20" t="s">
        <v>295</v>
      </c>
      <c r="D136" s="19">
        <v>3480</v>
      </c>
      <c r="E136" s="19"/>
      <c r="F136" s="19"/>
    </row>
    <row r="137" spans="1:6" s="3" customFormat="1" ht="189">
      <c r="A137" s="38" t="s">
        <v>267</v>
      </c>
      <c r="B137" s="19">
        <v>217</v>
      </c>
      <c r="C137" s="20" t="s">
        <v>296</v>
      </c>
      <c r="D137" s="19">
        <v>2060</v>
      </c>
      <c r="E137" s="19"/>
      <c r="F137" s="19"/>
    </row>
    <row r="138" spans="1:6" s="3" customFormat="1" ht="204.75">
      <c r="A138" s="38" t="s">
        <v>268</v>
      </c>
      <c r="B138" s="19">
        <v>217</v>
      </c>
      <c r="C138" s="20" t="s">
        <v>297</v>
      </c>
      <c r="D138" s="19">
        <v>180</v>
      </c>
      <c r="E138" s="19"/>
      <c r="F138" s="19"/>
    </row>
    <row r="139" spans="1:6" s="3" customFormat="1" ht="204.75">
      <c r="A139" s="38" t="s">
        <v>269</v>
      </c>
      <c r="B139" s="19">
        <v>217</v>
      </c>
      <c r="C139" s="20" t="s">
        <v>298</v>
      </c>
      <c r="D139" s="19">
        <v>150</v>
      </c>
      <c r="E139" s="19"/>
      <c r="F139" s="19"/>
    </row>
    <row r="140" spans="1:6" s="3" customFormat="1" ht="252">
      <c r="A140" s="38" t="s">
        <v>270</v>
      </c>
      <c r="B140" s="19">
        <v>217</v>
      </c>
      <c r="C140" s="20" t="s">
        <v>299</v>
      </c>
      <c r="D140" s="19">
        <v>45427.2</v>
      </c>
      <c r="E140" s="19"/>
      <c r="F140" s="19"/>
    </row>
    <row r="141" spans="1:6" s="3" customFormat="1" ht="252">
      <c r="A141" s="38" t="s">
        <v>271</v>
      </c>
      <c r="B141" s="19">
        <v>217</v>
      </c>
      <c r="C141" s="20" t="s">
        <v>300</v>
      </c>
      <c r="D141" s="19">
        <v>3300</v>
      </c>
      <c r="E141" s="19"/>
      <c r="F141" s="19"/>
    </row>
    <row r="142" spans="1:6" s="3" customFormat="1" ht="252">
      <c r="A142" s="38" t="s">
        <v>272</v>
      </c>
      <c r="B142" s="19">
        <v>217</v>
      </c>
      <c r="C142" s="20" t="s">
        <v>301</v>
      </c>
      <c r="D142" s="19">
        <v>12460</v>
      </c>
      <c r="E142" s="19"/>
      <c r="F142" s="19"/>
    </row>
    <row r="143" spans="1:6" s="3" customFormat="1" ht="252">
      <c r="A143" s="38" t="s">
        <v>273</v>
      </c>
      <c r="B143" s="19">
        <v>217</v>
      </c>
      <c r="C143" s="20" t="s">
        <v>302</v>
      </c>
      <c r="D143" s="19">
        <v>1200</v>
      </c>
      <c r="E143" s="19"/>
      <c r="F143" s="19"/>
    </row>
    <row r="144" spans="1:6" s="3" customFormat="1" ht="157.5">
      <c r="A144" s="38" t="s">
        <v>274</v>
      </c>
      <c r="B144" s="19">
        <v>217</v>
      </c>
      <c r="C144" s="20" t="s">
        <v>303</v>
      </c>
      <c r="D144" s="19">
        <v>2733</v>
      </c>
      <c r="E144" s="19"/>
      <c r="F144" s="19"/>
    </row>
    <row r="145" spans="1:6" s="3" customFormat="1" ht="157.5">
      <c r="A145" s="38" t="s">
        <v>275</v>
      </c>
      <c r="B145" s="19">
        <v>217</v>
      </c>
      <c r="C145" s="20" t="s">
        <v>304</v>
      </c>
      <c r="D145" s="19">
        <v>1850</v>
      </c>
      <c r="E145" s="19"/>
      <c r="F145" s="19"/>
    </row>
    <row r="146" spans="1:6" s="3" customFormat="1" ht="189">
      <c r="A146" s="38" t="s">
        <v>276</v>
      </c>
      <c r="B146" s="19">
        <v>217</v>
      </c>
      <c r="C146" s="20" t="s">
        <v>305</v>
      </c>
      <c r="D146" s="19">
        <v>990</v>
      </c>
      <c r="E146" s="19"/>
      <c r="F146" s="19"/>
    </row>
    <row r="147" spans="1:6" s="3" customFormat="1" ht="189">
      <c r="A147" s="38" t="s">
        <v>277</v>
      </c>
      <c r="B147" s="19">
        <v>217</v>
      </c>
      <c r="C147" s="20" t="s">
        <v>306</v>
      </c>
      <c r="D147" s="19">
        <v>30</v>
      </c>
      <c r="E147" s="19"/>
      <c r="F147" s="19"/>
    </row>
    <row r="148" spans="1:6" s="3" customFormat="1" ht="78.75">
      <c r="A148" s="39" t="s">
        <v>278</v>
      </c>
      <c r="B148" s="19">
        <v>217</v>
      </c>
      <c r="C148" s="20" t="s">
        <v>307</v>
      </c>
      <c r="D148" s="19">
        <v>148</v>
      </c>
      <c r="E148" s="19"/>
      <c r="F148" s="19"/>
    </row>
    <row r="149" spans="1:6" s="3" customFormat="1" ht="110.25">
      <c r="A149" s="39" t="s">
        <v>279</v>
      </c>
      <c r="B149" s="19">
        <v>217</v>
      </c>
      <c r="C149" s="20" t="s">
        <v>308</v>
      </c>
      <c r="D149" s="19">
        <v>27880</v>
      </c>
      <c r="E149" s="19"/>
      <c r="F149" s="19"/>
    </row>
    <row r="150" spans="1:6" s="3" customFormat="1" ht="94.5">
      <c r="A150" s="39" t="s">
        <v>280</v>
      </c>
      <c r="B150" s="19">
        <v>217</v>
      </c>
      <c r="C150" s="20" t="s">
        <v>309</v>
      </c>
      <c r="D150" s="19">
        <v>339</v>
      </c>
      <c r="E150" s="19"/>
      <c r="F150" s="19"/>
    </row>
    <row r="151" spans="1:6" s="3" customFormat="1" ht="78.75">
      <c r="A151" s="39" t="s">
        <v>281</v>
      </c>
      <c r="B151" s="19">
        <v>217</v>
      </c>
      <c r="C151" s="20" t="s">
        <v>310</v>
      </c>
      <c r="D151" s="19">
        <v>500</v>
      </c>
      <c r="E151" s="19"/>
      <c r="F151" s="19"/>
    </row>
    <row r="152" spans="1:6" s="3" customFormat="1" ht="157.5">
      <c r="A152" s="39" t="s">
        <v>282</v>
      </c>
      <c r="B152" s="19">
        <v>217</v>
      </c>
      <c r="C152" s="20" t="s">
        <v>311</v>
      </c>
      <c r="D152" s="19">
        <v>2500</v>
      </c>
      <c r="E152" s="19"/>
      <c r="F152" s="19"/>
    </row>
    <row r="153" spans="1:6" s="3" customFormat="1" ht="141.75">
      <c r="A153" s="39" t="s">
        <v>283</v>
      </c>
      <c r="B153" s="19">
        <v>217</v>
      </c>
      <c r="C153" s="20" t="s">
        <v>312</v>
      </c>
      <c r="D153" s="19">
        <v>1781.29</v>
      </c>
      <c r="E153" s="19"/>
      <c r="F153" s="19"/>
    </row>
    <row r="154" spans="1:6" s="3" customFormat="1" ht="63">
      <c r="A154" s="39" t="s">
        <v>284</v>
      </c>
      <c r="B154" s="19">
        <v>217</v>
      </c>
      <c r="C154" s="20" t="s">
        <v>313</v>
      </c>
      <c r="D154" s="19">
        <v>25</v>
      </c>
      <c r="E154" s="19"/>
      <c r="F154" s="19"/>
    </row>
    <row r="155" spans="1:6" s="3" customFormat="1" ht="63">
      <c r="A155" s="39" t="s">
        <v>285</v>
      </c>
      <c r="B155" s="19">
        <v>217</v>
      </c>
      <c r="C155" s="20" t="s">
        <v>314</v>
      </c>
      <c r="D155" s="19">
        <v>2120</v>
      </c>
      <c r="E155" s="19"/>
      <c r="F155" s="19"/>
    </row>
    <row r="156" spans="1:6" s="3" customFormat="1" ht="63">
      <c r="A156" s="39" t="s">
        <v>286</v>
      </c>
      <c r="B156" s="19">
        <v>217</v>
      </c>
      <c r="C156" s="20" t="s">
        <v>315</v>
      </c>
      <c r="D156" s="19">
        <v>1500</v>
      </c>
      <c r="E156" s="19"/>
      <c r="F156" s="19"/>
    </row>
    <row r="157" spans="1:6" s="3" customFormat="1" ht="126">
      <c r="A157" s="39" t="s">
        <v>287</v>
      </c>
      <c r="B157" s="19">
        <v>217</v>
      </c>
      <c r="C157" s="20" t="s">
        <v>316</v>
      </c>
      <c r="D157" s="19">
        <v>60000</v>
      </c>
      <c r="E157" s="19"/>
      <c r="F157" s="19"/>
    </row>
    <row r="158" spans="1:6" s="3" customFormat="1" ht="78.75">
      <c r="A158" s="38" t="s">
        <v>288</v>
      </c>
      <c r="B158" s="19">
        <v>217</v>
      </c>
      <c r="C158" s="20" t="s">
        <v>317</v>
      </c>
      <c r="D158" s="19">
        <v>1960</v>
      </c>
      <c r="E158" s="19"/>
      <c r="F158" s="19"/>
    </row>
    <row r="159" spans="1:6" s="3" customFormat="1" ht="15.75">
      <c r="A159" s="18" t="s">
        <v>154</v>
      </c>
      <c r="B159" s="19">
        <v>217</v>
      </c>
      <c r="C159" s="20" t="s">
        <v>155</v>
      </c>
      <c r="D159" s="19">
        <v>180</v>
      </c>
      <c r="E159" s="19">
        <v>180</v>
      </c>
      <c r="F159" s="19">
        <v>180</v>
      </c>
    </row>
    <row r="160" spans="1:6" s="3" customFormat="1" ht="31.5">
      <c r="A160" s="18" t="s">
        <v>158</v>
      </c>
      <c r="B160" s="19">
        <v>217</v>
      </c>
      <c r="C160" s="20" t="s">
        <v>156</v>
      </c>
      <c r="D160" s="19">
        <v>300</v>
      </c>
      <c r="E160" s="19">
        <v>300</v>
      </c>
      <c r="F160" s="19">
        <v>300</v>
      </c>
    </row>
    <row r="161" spans="1:6" s="3" customFormat="1" ht="78.75">
      <c r="A161" s="18" t="s">
        <v>157</v>
      </c>
      <c r="B161" s="19">
        <v>217</v>
      </c>
      <c r="C161" s="20" t="s">
        <v>159</v>
      </c>
      <c r="D161" s="19">
        <v>375.5</v>
      </c>
      <c r="E161" s="19">
        <v>375.5</v>
      </c>
      <c r="F161" s="19">
        <v>375.5</v>
      </c>
    </row>
    <row r="162" spans="1:6" s="3" customFormat="1" ht="78.75">
      <c r="A162" s="28" t="s">
        <v>180</v>
      </c>
      <c r="B162" s="29">
        <v>217</v>
      </c>
      <c r="C162" s="30" t="s">
        <v>182</v>
      </c>
      <c r="D162" s="29">
        <f>D163</f>
        <v>650</v>
      </c>
      <c r="E162" s="29">
        <f>E163</f>
        <v>650</v>
      </c>
      <c r="F162" s="29">
        <f>F163</f>
        <v>650</v>
      </c>
    </row>
    <row r="163" spans="1:6" s="3" customFormat="1" ht="31.5">
      <c r="A163" s="18" t="s">
        <v>181</v>
      </c>
      <c r="B163" s="19">
        <v>217</v>
      </c>
      <c r="C163" s="20" t="s">
        <v>183</v>
      </c>
      <c r="D163" s="19">
        <v>650</v>
      </c>
      <c r="E163" s="19">
        <v>650</v>
      </c>
      <c r="F163" s="19">
        <v>650</v>
      </c>
    </row>
    <row r="164" spans="1:6" ht="31.5">
      <c r="A164" s="5" t="s">
        <v>74</v>
      </c>
      <c r="B164" s="6"/>
      <c r="C164" s="7" t="s">
        <v>75</v>
      </c>
      <c r="D164" s="6">
        <f>D165+D170</f>
        <v>9912.27</v>
      </c>
      <c r="E164" s="22">
        <f>E165+E170</f>
        <v>8266.2</v>
      </c>
      <c r="F164" s="6">
        <f>F165+F170</f>
        <v>8315.2</v>
      </c>
    </row>
    <row r="165" spans="1:6" ht="31.5">
      <c r="A165" s="25" t="s">
        <v>104</v>
      </c>
      <c r="B165" s="26">
        <v>211</v>
      </c>
      <c r="C165" s="27"/>
      <c r="D165" s="26">
        <f>SUM(D166:D169)</f>
        <v>4003.97</v>
      </c>
      <c r="E165" s="36">
        <f>SUM(E166:E169)</f>
        <v>2357.9</v>
      </c>
      <c r="F165" s="26">
        <f>SUM(F166:F169)</f>
        <v>2406.9</v>
      </c>
    </row>
    <row r="166" spans="1:6" ht="78.75">
      <c r="A166" s="11" t="s">
        <v>127</v>
      </c>
      <c r="B166" s="4">
        <v>211</v>
      </c>
      <c r="C166" s="12" t="s">
        <v>129</v>
      </c>
      <c r="D166" s="4">
        <v>22.67</v>
      </c>
      <c r="E166" s="4">
        <v>3.8</v>
      </c>
      <c r="F166" s="4">
        <v>0</v>
      </c>
    </row>
    <row r="167" spans="1:6" ht="63">
      <c r="A167" s="11" t="s">
        <v>128</v>
      </c>
      <c r="B167" s="4">
        <v>211</v>
      </c>
      <c r="C167" s="12" t="s">
        <v>130</v>
      </c>
      <c r="D167" s="4">
        <v>891.3</v>
      </c>
      <c r="E167" s="4">
        <v>954.1</v>
      </c>
      <c r="F167" s="4">
        <v>1006.9</v>
      </c>
    </row>
    <row r="168" spans="1:6" ht="15.75">
      <c r="A168" s="11" t="s">
        <v>160</v>
      </c>
      <c r="B168" s="4">
        <v>211</v>
      </c>
      <c r="C168" s="12" t="s">
        <v>134</v>
      </c>
      <c r="D168" s="4">
        <v>1890</v>
      </c>
      <c r="E168" s="4">
        <v>1400</v>
      </c>
      <c r="F168" s="4">
        <v>1400</v>
      </c>
    </row>
    <row r="169" spans="1:6" ht="15.75">
      <c r="A169" s="11" t="s">
        <v>163</v>
      </c>
      <c r="B169" s="4">
        <v>211</v>
      </c>
      <c r="C169" s="12" t="s">
        <v>164</v>
      </c>
      <c r="D169" s="4">
        <v>1200</v>
      </c>
      <c r="E169" s="4">
        <v>0</v>
      </c>
      <c r="F169" s="4">
        <v>0</v>
      </c>
    </row>
    <row r="170" spans="1:6" ht="15.75">
      <c r="A170" s="8" t="s">
        <v>131</v>
      </c>
      <c r="B170" s="9">
        <v>210</v>
      </c>
      <c r="C170" s="10"/>
      <c r="D170" s="9">
        <f>SUM(D171:D173)</f>
        <v>5908.3</v>
      </c>
      <c r="E170" s="23">
        <f>SUM(E171:E173)</f>
        <v>5908.3</v>
      </c>
      <c r="F170" s="9">
        <f>SUM(F171:F173)</f>
        <v>5908.3</v>
      </c>
    </row>
    <row r="171" spans="1:6" ht="15.75">
      <c r="A171" s="11" t="s">
        <v>132</v>
      </c>
      <c r="B171" s="4">
        <v>210</v>
      </c>
      <c r="C171" s="12" t="s">
        <v>134</v>
      </c>
      <c r="D171" s="4">
        <v>1125.5</v>
      </c>
      <c r="E171" s="4">
        <v>1125.5</v>
      </c>
      <c r="F171" s="4">
        <v>1125.5</v>
      </c>
    </row>
    <row r="172" spans="1:6" ht="15.75">
      <c r="A172" s="11" t="s">
        <v>133</v>
      </c>
      <c r="B172" s="4">
        <v>210</v>
      </c>
      <c r="C172" s="12" t="s">
        <v>135</v>
      </c>
      <c r="D172" s="4">
        <v>1082.4</v>
      </c>
      <c r="E172" s="4">
        <v>1082.4</v>
      </c>
      <c r="F172" s="4">
        <v>1082.4</v>
      </c>
    </row>
    <row r="173" spans="1:6" ht="31.5">
      <c r="A173" s="11" t="s">
        <v>11</v>
      </c>
      <c r="B173" s="4">
        <v>210</v>
      </c>
      <c r="C173" s="12" t="s">
        <v>136</v>
      </c>
      <c r="D173" s="4">
        <f>4198.5-498.1</f>
        <v>3700.4</v>
      </c>
      <c r="E173" s="4">
        <v>3700.4</v>
      </c>
      <c r="F173" s="24">
        <v>3700.4</v>
      </c>
    </row>
    <row r="174" spans="1:6" ht="31.5">
      <c r="A174" s="5" t="s">
        <v>76</v>
      </c>
      <c r="B174" s="6"/>
      <c r="C174" s="7" t="s">
        <v>77</v>
      </c>
      <c r="D174" s="6">
        <f>D175</f>
        <v>19443.51</v>
      </c>
      <c r="E174" s="22">
        <f>E175</f>
        <v>18620.6</v>
      </c>
      <c r="F174" s="6">
        <f>F175</f>
        <v>18098.8</v>
      </c>
    </row>
    <row r="175" spans="1:6" ht="47.25">
      <c r="A175" s="8" t="s">
        <v>102</v>
      </c>
      <c r="B175" s="9">
        <v>213</v>
      </c>
      <c r="C175" s="10"/>
      <c r="D175" s="9">
        <f>D176+D177+D178+D180+D179</f>
        <v>19443.51</v>
      </c>
      <c r="E175" s="23">
        <f>E176+E177+E178+E180</f>
        <v>18620.6</v>
      </c>
      <c r="F175" s="9">
        <f>F176+F177+F178+F180</f>
        <v>18098.8</v>
      </c>
    </row>
    <row r="176" spans="1:6" ht="31.5">
      <c r="A176" s="11" t="s">
        <v>11</v>
      </c>
      <c r="B176" s="4">
        <v>213</v>
      </c>
      <c r="C176" s="12" t="s">
        <v>78</v>
      </c>
      <c r="D176" s="4">
        <v>8316.1</v>
      </c>
      <c r="E176" s="4">
        <v>8230.1</v>
      </c>
      <c r="F176" s="4">
        <v>8147.8</v>
      </c>
    </row>
    <row r="177" spans="1:6" ht="47.25">
      <c r="A177" s="11" t="s">
        <v>79</v>
      </c>
      <c r="B177" s="4">
        <v>213</v>
      </c>
      <c r="C177" s="12" t="s">
        <v>80</v>
      </c>
      <c r="D177" s="4">
        <f>700+400</f>
        <v>1100</v>
      </c>
      <c r="E177" s="4">
        <v>500</v>
      </c>
      <c r="F177" s="4">
        <v>400</v>
      </c>
    </row>
    <row r="178" spans="1:6" ht="31.5">
      <c r="A178" s="11" t="s">
        <v>93</v>
      </c>
      <c r="B178" s="4">
        <v>213</v>
      </c>
      <c r="C178" s="12" t="s">
        <v>94</v>
      </c>
      <c r="D178" s="4">
        <f>132.23+967.77</f>
        <v>1100</v>
      </c>
      <c r="E178" s="4">
        <v>680.5</v>
      </c>
      <c r="F178" s="4">
        <v>0</v>
      </c>
    </row>
    <row r="179" spans="1:6" ht="63">
      <c r="A179" s="34" t="s">
        <v>320</v>
      </c>
      <c r="B179" s="4">
        <v>213</v>
      </c>
      <c r="C179" s="12" t="s">
        <v>321</v>
      </c>
      <c r="D179" s="4">
        <v>59.41</v>
      </c>
      <c r="E179" s="4"/>
      <c r="F179" s="4"/>
    </row>
    <row r="180" spans="1:6" ht="31.5">
      <c r="A180" s="13" t="s">
        <v>81</v>
      </c>
      <c r="B180" s="14">
        <v>213</v>
      </c>
      <c r="C180" s="15" t="s">
        <v>82</v>
      </c>
      <c r="D180" s="14">
        <f>D181</f>
        <v>8868</v>
      </c>
      <c r="E180" s="14">
        <f>E181</f>
        <v>9210</v>
      </c>
      <c r="F180" s="14">
        <f>F181</f>
        <v>9551</v>
      </c>
    </row>
    <row r="181" spans="1:6" ht="31.5">
      <c r="A181" s="11" t="s">
        <v>83</v>
      </c>
      <c r="B181" s="4">
        <v>213</v>
      </c>
      <c r="C181" s="12" t="s">
        <v>95</v>
      </c>
      <c r="D181" s="4">
        <v>8868</v>
      </c>
      <c r="E181" s="4">
        <v>9210</v>
      </c>
      <c r="F181" s="4">
        <v>9551</v>
      </c>
    </row>
    <row r="182" spans="1:6" ht="15.75">
      <c r="A182" s="6" t="s">
        <v>96</v>
      </c>
      <c r="B182" s="6"/>
      <c r="C182" s="7" t="s">
        <v>97</v>
      </c>
      <c r="D182" s="6">
        <f>D183+D187</f>
        <v>30719.22</v>
      </c>
      <c r="E182" s="6">
        <f>E183+E187</f>
        <v>15338.54</v>
      </c>
      <c r="F182" s="6">
        <f>F183+F187</f>
        <v>14709.16</v>
      </c>
    </row>
    <row r="183" spans="1:6" ht="47.25">
      <c r="A183" s="8" t="s">
        <v>102</v>
      </c>
      <c r="B183" s="9">
        <v>213</v>
      </c>
      <c r="C183" s="10"/>
      <c r="D183" s="9">
        <f>SUM(D184:D186)</f>
        <v>5652.77</v>
      </c>
      <c r="E183" s="9">
        <f>SUM(E184:E186)</f>
        <v>4000</v>
      </c>
      <c r="F183" s="9">
        <f>SUM(F184:F186)</f>
        <v>4000</v>
      </c>
    </row>
    <row r="184" spans="1:6" ht="47.25">
      <c r="A184" s="11" t="s">
        <v>98</v>
      </c>
      <c r="B184" s="4">
        <v>213</v>
      </c>
      <c r="C184" s="12" t="s">
        <v>99</v>
      </c>
      <c r="D184" s="4">
        <v>652.77</v>
      </c>
      <c r="E184" s="4">
        <v>500</v>
      </c>
      <c r="F184" s="4">
        <v>500</v>
      </c>
    </row>
    <row r="185" spans="1:6" ht="31.5">
      <c r="A185" s="18" t="s">
        <v>176</v>
      </c>
      <c r="B185" s="4">
        <v>213</v>
      </c>
      <c r="C185" s="12" t="s">
        <v>100</v>
      </c>
      <c r="D185" s="4">
        <f>4000+500</f>
        <v>4500</v>
      </c>
      <c r="E185" s="4">
        <v>3000</v>
      </c>
      <c r="F185" s="4">
        <v>3000</v>
      </c>
    </row>
    <row r="186" spans="1:6" ht="78.75">
      <c r="A186" s="11" t="s">
        <v>165</v>
      </c>
      <c r="B186" s="4">
        <v>213</v>
      </c>
      <c r="C186" s="12" t="s">
        <v>103</v>
      </c>
      <c r="D186" s="4">
        <v>500</v>
      </c>
      <c r="E186" s="4">
        <v>500</v>
      </c>
      <c r="F186" s="4">
        <v>500</v>
      </c>
    </row>
    <row r="187" spans="1:6" ht="31.5">
      <c r="A187" s="8" t="s">
        <v>104</v>
      </c>
      <c r="B187" s="9">
        <v>211</v>
      </c>
      <c r="C187" s="10"/>
      <c r="D187" s="9">
        <f>D188</f>
        <v>25066.45</v>
      </c>
      <c r="E187" s="9">
        <f>E188</f>
        <v>11338.54</v>
      </c>
      <c r="F187" s="9">
        <f>F188</f>
        <v>10709.16</v>
      </c>
    </row>
    <row r="188" spans="1:6" ht="31.5">
      <c r="A188" s="11" t="s">
        <v>169</v>
      </c>
      <c r="B188" s="4">
        <v>211</v>
      </c>
      <c r="C188" s="12" t="s">
        <v>193</v>
      </c>
      <c r="D188" s="4">
        <f>26034.22-967.77</f>
        <v>25066.45</v>
      </c>
      <c r="E188" s="4">
        <v>11338.54</v>
      </c>
      <c r="F188" s="4">
        <f>16802.98-6093.82</f>
        <v>10709.16</v>
      </c>
    </row>
    <row r="189" spans="1:6" ht="15.75">
      <c r="A189" s="31" t="s">
        <v>105</v>
      </c>
      <c r="B189" s="31"/>
      <c r="C189" s="32"/>
      <c r="D189" s="33">
        <f>D182+D117+D92+D81+D47+D28+D20+D164+D174</f>
        <v>807549.1699999999</v>
      </c>
      <c r="E189" s="33">
        <f>E182+E117+E92+E81+E47+E28+E20+E164+E174</f>
        <v>498192.81</v>
      </c>
      <c r="F189" s="33">
        <f>F182+F117+F92+F81+F47+F28+F20+F164+F174</f>
        <v>510000.35000000003</v>
      </c>
    </row>
    <row r="191" ht="12.75">
      <c r="E191" s="35"/>
    </row>
  </sheetData>
  <sheetProtection/>
  <mergeCells count="17">
    <mergeCell ref="A8:H8"/>
    <mergeCell ref="B14:F14"/>
    <mergeCell ref="D10:F10"/>
    <mergeCell ref="D2:H2"/>
    <mergeCell ref="A3:H3"/>
    <mergeCell ref="A4:H4"/>
    <mergeCell ref="A5:H5"/>
    <mergeCell ref="A6:H6"/>
    <mergeCell ref="A7:H7"/>
    <mergeCell ref="A16:F16"/>
    <mergeCell ref="B11:F11"/>
    <mergeCell ref="B12:F12"/>
    <mergeCell ref="B13:F13"/>
    <mergeCell ref="D18:F18"/>
    <mergeCell ref="A18:A19"/>
    <mergeCell ref="B18:B19"/>
    <mergeCell ref="C18:C19"/>
  </mergeCells>
  <printOptions/>
  <pageMargins left="0.1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2015-09-25T14:05:22Z</cp:lastPrinted>
  <dcterms:created xsi:type="dcterms:W3CDTF">1996-10-08T23:32:33Z</dcterms:created>
  <dcterms:modified xsi:type="dcterms:W3CDTF">2015-09-30T10:44:43Z</dcterms:modified>
  <cp:category/>
  <cp:version/>
  <cp:contentType/>
  <cp:contentStatus/>
</cp:coreProperties>
</file>